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W:\研究支援\外部資金\治験等受託研究費 算出基準\★ポイント表見直し検討\2023.4 改正\"/>
    </mc:Choice>
  </mc:AlternateContent>
  <xr:revisionPtr revIDLastSave="0" documentId="13_ncr:1_{F2A639C3-31AD-4473-990A-F91CA9E2DA0C}" xr6:coauthVersionLast="36" xr6:coauthVersionMax="36" xr10:uidLastSave="{00000000-0000-0000-0000-000000000000}"/>
  <bookViews>
    <workbookView xWindow="0" yWindow="0" windowWidth="19150" windowHeight="14660" xr2:uid="{00000000-000D-0000-FFFF-FFFF00000000}"/>
  </bookViews>
  <sheets>
    <sheet name="実施症例 " sheetId="6" r:id="rId1"/>
    <sheet name="検査管理費" sheetId="9" r:id="rId2"/>
    <sheet name="放射線管理費" sheetId="11" r:id="rId3"/>
    <sheet name="病理管理費" sheetId="12" r:id="rId4"/>
    <sheet name="記入上の注意（実施）" sheetId="13" r:id="rId5"/>
  </sheets>
  <definedNames>
    <definedName name="_xlnm.Print_Area" localSheetId="4">'記入上の注意（実施）'!$A$1:$C$9</definedName>
    <definedName name="_xlnm.Print_Area" localSheetId="1">検査管理費!$A$1:$M$23</definedName>
    <definedName name="_xlnm.Print_Area" localSheetId="0">'実施症例 '!$A$2:$M$30</definedName>
    <definedName name="_xlnm.Print_Area" localSheetId="3">病理管理費!#REF!</definedName>
    <definedName name="_xlnm.Print_Area" localSheetId="2">放射線管理費!$A$1:$M$25</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1" l="1"/>
  <c r="J4" i="12"/>
  <c r="J4" i="9"/>
  <c r="C3" i="11"/>
  <c r="C3" i="12"/>
  <c r="C3" i="9"/>
  <c r="C2" i="9"/>
  <c r="C2" i="11"/>
  <c r="C2" i="12"/>
  <c r="L22" i="6" l="1"/>
  <c r="L23" i="6" l="1"/>
  <c r="L26" i="6" l="1"/>
  <c r="L25" i="6"/>
  <c r="L21" i="6"/>
  <c r="L16" i="6" l="1"/>
  <c r="L13" i="6"/>
  <c r="L29" i="6" l="1"/>
  <c r="L28" i="6"/>
  <c r="L20" i="9" l="1"/>
  <c r="P17" i="12" l="1"/>
  <c r="P18" i="12" s="1"/>
  <c r="P10" i="12"/>
  <c r="P11" i="12" s="1"/>
  <c r="L12" i="9"/>
  <c r="L13" i="11"/>
  <c r="L22" i="11" l="1"/>
  <c r="L21" i="11"/>
  <c r="L12" i="11"/>
  <c r="L20" i="11"/>
  <c r="L23" i="11" s="1"/>
  <c r="L19" i="9"/>
  <c r="L21" i="9" s="1"/>
  <c r="L11" i="11"/>
  <c r="L14" i="11" s="1"/>
  <c r="L11" i="9" l="1"/>
  <c r="L13" i="9" s="1"/>
  <c r="L24" i="6" l="1"/>
  <c r="L20" i="6" l="1"/>
  <c r="L19" i="6"/>
  <c r="L18" i="6"/>
  <c r="L17" i="6"/>
  <c r="L15" i="6"/>
  <c r="L14" i="6"/>
  <c r="L2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香川大学</author>
  </authors>
  <commentList>
    <comment ref="D28" authorId="0" shapeId="0" xr:uid="{00000000-0006-0000-0000-000001000000}">
      <text>
        <r>
          <rPr>
            <sz val="9"/>
            <color indexed="81"/>
            <rFont val="MS P ゴシック"/>
            <family val="3"/>
            <charset val="128"/>
          </rPr>
          <t>数字を入れてください</t>
        </r>
      </text>
    </comment>
    <comment ref="F28" authorId="0" shapeId="0" xr:uid="{00000000-0006-0000-0000-000002000000}">
      <text>
        <r>
          <rPr>
            <sz val="9"/>
            <color indexed="81"/>
            <rFont val="MS P ゴシック"/>
            <family val="3"/>
            <charset val="128"/>
          </rPr>
          <t>ポイント数の根拠となる内容をご記入ください。</t>
        </r>
      </text>
    </comment>
    <comment ref="D29" authorId="0" shapeId="0" xr:uid="{00000000-0006-0000-0000-000003000000}">
      <text>
        <r>
          <rPr>
            <sz val="9"/>
            <color indexed="81"/>
            <rFont val="MS P ゴシック"/>
            <family val="3"/>
            <charset val="128"/>
          </rPr>
          <t xml:space="preserve">数字を入れてください
</t>
        </r>
      </text>
    </comment>
    <comment ref="F29" authorId="0" shapeId="0" xr:uid="{00000000-0006-0000-0000-000004000000}">
      <text>
        <r>
          <rPr>
            <sz val="9"/>
            <color indexed="81"/>
            <rFont val="MS P ゴシック"/>
            <family val="3"/>
            <charset val="128"/>
          </rPr>
          <t xml:space="preserve">ポイント数の根拠となる内容をご記入ください。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香川大学</author>
  </authors>
  <commentList>
    <comment ref="B13" authorId="0" shapeId="0" xr:uid="{00000000-0006-0000-0400-000001000000}">
      <text>
        <r>
          <rPr>
            <sz val="9"/>
            <color indexed="81"/>
            <rFont val="MS P ゴシック"/>
            <family val="3"/>
            <charset val="128"/>
          </rPr>
          <t>治験実施契約書に規定されている場合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香川大学</author>
  </authors>
  <commentList>
    <comment ref="N10" authorId="0" shapeId="0" xr:uid="{00000000-0006-0000-0500-000001000000}">
      <text>
        <r>
          <rPr>
            <sz val="9"/>
            <color indexed="81"/>
            <rFont val="MS P ゴシック"/>
            <family val="3"/>
            <charset val="128"/>
          </rPr>
          <t>病理診断医の確認したスライドを提供しておりますので、原則こちらに該当します。</t>
        </r>
      </text>
    </comment>
  </commentList>
</comments>
</file>

<file path=xl/sharedStrings.xml><?xml version="1.0" encoding="utf-8"?>
<sst xmlns="http://schemas.openxmlformats.org/spreadsheetml/2006/main" count="266" uniqueCount="145">
  <si>
    <r>
      <t>臨床試験研究経費ポイント算出表</t>
    </r>
    <r>
      <rPr>
        <sz val="10.5"/>
        <color theme="1"/>
        <rFont val="ＭＳ 明朝"/>
        <family val="1"/>
        <charset val="128"/>
      </rPr>
      <t xml:space="preserve">  </t>
    </r>
  </si>
  <si>
    <t>A</t>
    <phoneticPr fontId="3"/>
  </si>
  <si>
    <t>治験課題名：</t>
    <phoneticPr fontId="3"/>
  </si>
  <si>
    <t>B</t>
  </si>
  <si>
    <t>入院・外来の別</t>
    <phoneticPr fontId="3"/>
  </si>
  <si>
    <t>ポピュレ－ション</t>
    <phoneticPr fontId="3"/>
  </si>
  <si>
    <t>ウエイト</t>
    <phoneticPr fontId="3"/>
  </si>
  <si>
    <t>(ｳｴｲﾄ×1)</t>
    <phoneticPr fontId="3"/>
  </si>
  <si>
    <t>(ｳｴｲﾄ×3)</t>
    <phoneticPr fontId="3"/>
  </si>
  <si>
    <t>(ｳｴｲﾄ×5)</t>
    <phoneticPr fontId="3"/>
  </si>
  <si>
    <t>(ｳｴｲﾄ×8)</t>
    <phoneticPr fontId="3"/>
  </si>
  <si>
    <t>ポイント</t>
    <phoneticPr fontId="3"/>
  </si>
  <si>
    <t>Ⅰ</t>
    <phoneticPr fontId="3"/>
  </si>
  <si>
    <t>Ⅱ</t>
    <phoneticPr fontId="3"/>
  </si>
  <si>
    <t>Ⅲ</t>
    <phoneticPr fontId="3"/>
  </si>
  <si>
    <t>Ⅳ</t>
    <phoneticPr fontId="3"/>
  </si>
  <si>
    <t>要　素</t>
    <rPh sb="0" eb="1">
      <t>カナメ</t>
    </rPh>
    <rPh sb="2" eb="3">
      <t>ソ</t>
    </rPh>
    <phoneticPr fontId="3"/>
  </si>
  <si>
    <t>軽度</t>
    <rPh sb="0" eb="2">
      <t>ケイド</t>
    </rPh>
    <phoneticPr fontId="3"/>
  </si>
  <si>
    <t>中等度</t>
    <rPh sb="0" eb="2">
      <t>チュウトウ</t>
    </rPh>
    <rPh sb="2" eb="3">
      <t>ド</t>
    </rPh>
    <phoneticPr fontId="3"/>
  </si>
  <si>
    <t>重症又は重篤</t>
    <rPh sb="0" eb="2">
      <t>ジュウショウ</t>
    </rPh>
    <rPh sb="2" eb="3">
      <t>マタ</t>
    </rPh>
    <rPh sb="4" eb="6">
      <t>ジュウトク</t>
    </rPh>
    <phoneticPr fontId="3"/>
  </si>
  <si>
    <t>外来</t>
    <rPh sb="0" eb="2">
      <t>ガイライ</t>
    </rPh>
    <phoneticPr fontId="3"/>
  </si>
  <si>
    <t>入院</t>
    <rPh sb="0" eb="2">
      <t>ニュウイン</t>
    </rPh>
    <phoneticPr fontId="3"/>
  </si>
  <si>
    <t>成人</t>
    <phoneticPr fontId="3"/>
  </si>
  <si>
    <t>２５項目以内</t>
    <phoneticPr fontId="3"/>
  </si>
  <si>
    <t>１０１項目以上</t>
    <phoneticPr fontId="3"/>
  </si>
  <si>
    <t>被験者の選出
（適格+除外基準数）</t>
    <rPh sb="0" eb="3">
      <t>ヒケンシャ</t>
    </rPh>
    <rPh sb="4" eb="6">
      <t>センシュツ</t>
    </rPh>
    <rPh sb="8" eb="10">
      <t>テキカク</t>
    </rPh>
    <rPh sb="11" eb="13">
      <t>ジョガイ</t>
    </rPh>
    <rPh sb="13" eb="15">
      <t>キジュン</t>
    </rPh>
    <rPh sb="15" eb="16">
      <t>スウ</t>
    </rPh>
    <phoneticPr fontId="3"/>
  </si>
  <si>
    <t>（治験実施計画書番号：</t>
  </si>
  <si>
    <t>）</t>
    <phoneticPr fontId="3"/>
  </si>
  <si>
    <t>２６～５０項目</t>
    <phoneticPr fontId="3"/>
  </si>
  <si>
    <t xml:space="preserve">５１～１００項目
</t>
    <phoneticPr fontId="3"/>
  </si>
  <si>
    <t>-</t>
    <phoneticPr fontId="3"/>
  </si>
  <si>
    <t>ﾎﾟｲﾝﾄ 　 理由：</t>
    <phoneticPr fontId="3"/>
  </si>
  <si>
    <t>19以下</t>
    <rPh sb="2" eb="4">
      <t>イカ</t>
    </rPh>
    <phoneticPr fontId="3"/>
  </si>
  <si>
    <t>20～29</t>
    <phoneticPr fontId="3"/>
  </si>
  <si>
    <t>30以上</t>
    <rPh sb="2" eb="4">
      <t>イジョウ</t>
    </rPh>
    <phoneticPr fontId="3"/>
  </si>
  <si>
    <t>新生児、
低体重出生児</t>
    <phoneticPr fontId="3"/>
  </si>
  <si>
    <t>臨床試験研究経費ポイント算出表記入上の注意</t>
  </si>
  <si>
    <t>C</t>
    <phoneticPr fontId="3"/>
  </si>
  <si>
    <t>J</t>
    <phoneticPr fontId="3"/>
  </si>
  <si>
    <t>その他（他科）</t>
    <rPh sb="2" eb="3">
      <t>タ</t>
    </rPh>
    <rPh sb="4" eb="5">
      <t>ホカ</t>
    </rPh>
    <rPh sb="5" eb="6">
      <t>カ</t>
    </rPh>
    <phoneticPr fontId="3"/>
  </si>
  <si>
    <t>その他（協力部署）</t>
    <rPh sb="2" eb="3">
      <t>タ</t>
    </rPh>
    <rPh sb="4" eb="6">
      <t>キョウリョク</t>
    </rPh>
    <rPh sb="6" eb="8">
      <t>ブショ</t>
    </rPh>
    <phoneticPr fontId="3"/>
  </si>
  <si>
    <t>診療科合計</t>
    <rPh sb="0" eb="3">
      <t>シンリョウカ</t>
    </rPh>
    <rPh sb="3" eb="4">
      <t>ゴウ</t>
    </rPh>
    <rPh sb="4" eb="5">
      <t>ケイ</t>
    </rPh>
    <phoneticPr fontId="3"/>
  </si>
  <si>
    <r>
      <t>該当欄に「</t>
    </r>
    <r>
      <rPr>
        <sz val="10"/>
        <color rgb="FFFF0000"/>
        <rFont val="ＭＳ Ｐゴシック"/>
        <family val="3"/>
        <charset val="128"/>
        <scheme val="minor"/>
      </rPr>
      <t>〇</t>
    </r>
    <r>
      <rPr>
        <sz val="10"/>
        <color theme="1"/>
        <rFont val="ＭＳ Ｐゴシック"/>
        <family val="2"/>
        <charset val="128"/>
        <scheme val="minor"/>
      </rPr>
      <t>」を入れてください。</t>
    </r>
    <rPh sb="0" eb="2">
      <t>ガイトウ</t>
    </rPh>
    <rPh sb="2" eb="3">
      <t>ラン</t>
    </rPh>
    <rPh sb="8" eb="9">
      <t>イ</t>
    </rPh>
    <phoneticPr fontId="3"/>
  </si>
  <si>
    <t>※</t>
    <phoneticPr fontId="3"/>
  </si>
  <si>
    <t>疾患全ての中での重篤度を意味し、個々の疾患内での相対的な重篤やプロトコル上の表現は意味しない。</t>
    <phoneticPr fontId="3"/>
  </si>
  <si>
    <t>B</t>
    <phoneticPr fontId="3"/>
  </si>
  <si>
    <t>回</t>
    <rPh sb="0" eb="1">
      <t>カイ</t>
    </rPh>
    <phoneticPr fontId="3"/>
  </si>
  <si>
    <t>(ｳｴｲﾄ×2)</t>
    <phoneticPr fontId="3"/>
  </si>
  <si>
    <t>治験期間全体
　　×（回数）</t>
    <rPh sb="0" eb="2">
      <t>チケン</t>
    </rPh>
    <rPh sb="2" eb="4">
      <t>キカン</t>
    </rPh>
    <rPh sb="4" eb="6">
      <t>ゼンタイ</t>
    </rPh>
    <rPh sb="11" eb="13">
      <t>カイスウ</t>
    </rPh>
    <phoneticPr fontId="3"/>
  </si>
  <si>
    <t>生理検査の実施</t>
    <rPh sb="0" eb="2">
      <t>セイリ</t>
    </rPh>
    <rPh sb="2" eb="4">
      <t>ケンサ</t>
    </rPh>
    <rPh sb="5" eb="7">
      <t>ジッシ</t>
    </rPh>
    <phoneticPr fontId="3"/>
  </si>
  <si>
    <t>外注検査・
依頼者手順による検査</t>
    <rPh sb="0" eb="2">
      <t>ガイチュウ</t>
    </rPh>
    <rPh sb="2" eb="4">
      <t>ケンサ</t>
    </rPh>
    <rPh sb="6" eb="9">
      <t>イライシャ</t>
    </rPh>
    <rPh sb="9" eb="11">
      <t>テジュン</t>
    </rPh>
    <rPh sb="14" eb="16">
      <t>ケンサ</t>
    </rPh>
    <phoneticPr fontId="3"/>
  </si>
  <si>
    <t>スクリーニング
　　×（回数）</t>
    <rPh sb="12" eb="14">
      <t>カイスウ</t>
    </rPh>
    <phoneticPr fontId="3"/>
  </si>
  <si>
    <t>B</t>
    <phoneticPr fontId="3"/>
  </si>
  <si>
    <t>スクリーニング
　　　　×（回数）
依頼者手順による検査</t>
    <phoneticPr fontId="3"/>
  </si>
  <si>
    <t>治験期間全体
　　　　×（回数）
依頼者手順による検査</t>
    <rPh sb="0" eb="2">
      <t>チケン</t>
    </rPh>
    <rPh sb="2" eb="4">
      <t>キカン</t>
    </rPh>
    <rPh sb="4" eb="6">
      <t>ゼンタイ</t>
    </rPh>
    <rPh sb="13" eb="15">
      <t>カイスウ</t>
    </rPh>
    <rPh sb="17" eb="20">
      <t>イライシャ</t>
    </rPh>
    <rPh sb="20" eb="22">
      <t>テジュン</t>
    </rPh>
    <rPh sb="25" eb="27">
      <t>ケンサ</t>
    </rPh>
    <phoneticPr fontId="3"/>
  </si>
  <si>
    <t>検査管理費合計</t>
    <rPh sb="0" eb="2">
      <t>ケンサ</t>
    </rPh>
    <rPh sb="2" eb="5">
      <t>カンリヒ</t>
    </rPh>
    <rPh sb="5" eb="6">
      <t>ゴウ</t>
    </rPh>
    <rPh sb="6" eb="7">
      <t>ケイ</t>
    </rPh>
    <phoneticPr fontId="3"/>
  </si>
  <si>
    <t xml:space="preserve">検査管理費ポイント算出表  </t>
    <phoneticPr fontId="3"/>
  </si>
  <si>
    <t>該当欄に「数字」を入れてください。</t>
    <rPh sb="0" eb="2">
      <t>ガイトウ</t>
    </rPh>
    <rPh sb="2" eb="3">
      <t>ラン</t>
    </rPh>
    <rPh sb="5" eb="7">
      <t>スウジ</t>
    </rPh>
    <rPh sb="9" eb="10">
      <t>イ</t>
    </rPh>
    <phoneticPr fontId="3"/>
  </si>
  <si>
    <t xml:space="preserve">放射線管理費ポイント算出表  </t>
    <rPh sb="0" eb="3">
      <t>ホウシャセン</t>
    </rPh>
    <phoneticPr fontId="3"/>
  </si>
  <si>
    <t>放射線管理費合計</t>
    <rPh sb="0" eb="3">
      <t>ホウシャセン</t>
    </rPh>
    <rPh sb="3" eb="6">
      <t>カンリヒ</t>
    </rPh>
    <rPh sb="6" eb="7">
      <t>ゴウ</t>
    </rPh>
    <rPh sb="7" eb="8">
      <t>ケイ</t>
    </rPh>
    <phoneticPr fontId="3"/>
  </si>
  <si>
    <t>撮影回数</t>
    <rPh sb="0" eb="2">
      <t>サツエイ</t>
    </rPh>
    <rPh sb="2" eb="4">
      <t>カイスウ</t>
    </rPh>
    <phoneticPr fontId="3"/>
  </si>
  <si>
    <t>治験期間全体
　　×（回数）
依頼者手順による撮影</t>
    <rPh sb="0" eb="2">
      <t>チケン</t>
    </rPh>
    <rPh sb="2" eb="4">
      <t>キカン</t>
    </rPh>
    <rPh sb="4" eb="6">
      <t>ゼンタイ</t>
    </rPh>
    <rPh sb="11" eb="13">
      <t>カイスウ</t>
    </rPh>
    <rPh sb="23" eb="25">
      <t>サツエイ</t>
    </rPh>
    <phoneticPr fontId="3"/>
  </si>
  <si>
    <t>スクリーニング
　　×（回数）
依頼者手順による撮影</t>
    <rPh sb="12" eb="14">
      <t>カイスウ</t>
    </rPh>
    <phoneticPr fontId="3"/>
  </si>
  <si>
    <t>テスト画像の有無</t>
    <rPh sb="3" eb="5">
      <t>ガゾウ</t>
    </rPh>
    <rPh sb="6" eb="8">
      <t>ウム</t>
    </rPh>
    <phoneticPr fontId="3"/>
  </si>
  <si>
    <t>あり</t>
    <phoneticPr fontId="3"/>
  </si>
  <si>
    <t xml:space="preserve">病理管理費ポイント算出表  </t>
    <rPh sb="0" eb="2">
      <t>ビョウリ</t>
    </rPh>
    <phoneticPr fontId="3"/>
  </si>
  <si>
    <t>病理標本作成</t>
    <rPh sb="0" eb="2">
      <t>ビョウリ</t>
    </rPh>
    <rPh sb="2" eb="6">
      <t>ヒョウホンサクセイ</t>
    </rPh>
    <phoneticPr fontId="3"/>
  </si>
  <si>
    <t>1～10枚</t>
    <rPh sb="4" eb="5">
      <t>マイ</t>
    </rPh>
    <phoneticPr fontId="3"/>
  </si>
  <si>
    <t>病理管理費合計</t>
    <rPh sb="0" eb="2">
      <t>ビョウリ</t>
    </rPh>
    <rPh sb="2" eb="5">
      <t>カンリヒ</t>
    </rPh>
    <rPh sb="5" eb="7">
      <t>ゴウケイ</t>
    </rPh>
    <phoneticPr fontId="3"/>
  </si>
  <si>
    <t>適性判断を要するもの</t>
    <rPh sb="0" eb="2">
      <t>テキセイ</t>
    </rPh>
    <rPh sb="2" eb="4">
      <t>ハンダン</t>
    </rPh>
    <rPh sb="5" eb="6">
      <t>ヨウ</t>
    </rPh>
    <phoneticPr fontId="3"/>
  </si>
  <si>
    <t>11～20枚</t>
    <rPh sb="5" eb="6">
      <t>マイ</t>
    </rPh>
    <phoneticPr fontId="3"/>
  </si>
  <si>
    <t>21枚以上・
特殊処理
（依頼者手順による）</t>
    <rPh sb="2" eb="5">
      <t>マイイジョウ</t>
    </rPh>
    <rPh sb="7" eb="9">
      <t>トクシュ</t>
    </rPh>
    <rPh sb="9" eb="11">
      <t>ショリ</t>
    </rPh>
    <rPh sb="13" eb="16">
      <t>イライシャ</t>
    </rPh>
    <rPh sb="16" eb="18">
      <t>テジュン</t>
    </rPh>
    <phoneticPr fontId="3"/>
  </si>
  <si>
    <t>香大書式５（病理管理費）</t>
    <rPh sb="0" eb="1">
      <t>カ</t>
    </rPh>
    <rPh sb="1" eb="2">
      <t>ダイ</t>
    </rPh>
    <rPh sb="2" eb="4">
      <t>ショシキ</t>
    </rPh>
    <rPh sb="6" eb="8">
      <t>ビョウリ</t>
    </rPh>
    <rPh sb="8" eb="11">
      <t>カンリヒ</t>
    </rPh>
    <phoneticPr fontId="3"/>
  </si>
  <si>
    <t>香大書式５（検査管理費）</t>
    <rPh sb="0" eb="1">
      <t>カ</t>
    </rPh>
    <rPh sb="1" eb="2">
      <t>ダイ</t>
    </rPh>
    <rPh sb="2" eb="4">
      <t>ショシキ</t>
    </rPh>
    <rPh sb="6" eb="8">
      <t>ケンサ</t>
    </rPh>
    <rPh sb="8" eb="11">
      <t>カンリヒ</t>
    </rPh>
    <phoneticPr fontId="3"/>
  </si>
  <si>
    <t>該当欄に「数字又は〇」を入れてください。</t>
    <rPh sb="0" eb="2">
      <t>ガイトウ</t>
    </rPh>
    <rPh sb="2" eb="3">
      <t>ラン</t>
    </rPh>
    <rPh sb="5" eb="7">
      <t>スウジ</t>
    </rPh>
    <rPh sb="7" eb="8">
      <t>マタ</t>
    </rPh>
    <rPh sb="12" eb="13">
      <t>イ</t>
    </rPh>
    <phoneticPr fontId="3"/>
  </si>
  <si>
    <t>１症例あたり検査管理費：＠1,000円×合計ポイント</t>
    <rPh sb="1" eb="3">
      <t>ショウレイ</t>
    </rPh>
    <rPh sb="6" eb="8">
      <t>ケンサ</t>
    </rPh>
    <rPh sb="18" eb="19">
      <t>エン</t>
    </rPh>
    <rPh sb="20" eb="22">
      <t>ゴウケイ</t>
    </rPh>
    <phoneticPr fontId="3"/>
  </si>
  <si>
    <t>検査管理費ポイント算出表  （スクリーニング期脱落症例）</t>
    <phoneticPr fontId="3"/>
  </si>
  <si>
    <t>放射線管理費ポイント算出表  （スクリーニング期脱落症例）</t>
    <rPh sb="0" eb="3">
      <t>ホウシャセン</t>
    </rPh>
    <phoneticPr fontId="3"/>
  </si>
  <si>
    <t>１症例あたり放射線管理費：＠1,000円×合計ポイント</t>
    <rPh sb="1" eb="3">
      <t>ショウレイ</t>
    </rPh>
    <rPh sb="6" eb="9">
      <t>ホウシャセン</t>
    </rPh>
    <rPh sb="9" eb="12">
      <t>カンリヒ</t>
    </rPh>
    <rPh sb="19" eb="20">
      <t>エン</t>
    </rPh>
    <rPh sb="21" eb="23">
      <t>ゴウケイ</t>
    </rPh>
    <phoneticPr fontId="3"/>
  </si>
  <si>
    <t>病理管理費ポイント算出表  （スクリーニング期脱落症例）</t>
    <rPh sb="0" eb="2">
      <t>ビョウリ</t>
    </rPh>
    <phoneticPr fontId="3"/>
  </si>
  <si>
    <t>１症例あたり病理管理費：＠1,000円×合計ポイント</t>
    <rPh sb="1" eb="3">
      <t>ショウレイ</t>
    </rPh>
    <rPh sb="6" eb="8">
      <t>ビョウリ</t>
    </rPh>
    <rPh sb="8" eb="11">
      <t>カンリヒ</t>
    </rPh>
    <rPh sb="18" eb="19">
      <t>エン</t>
    </rPh>
    <rPh sb="20" eb="22">
      <t>ゴウケイ</t>
    </rPh>
    <phoneticPr fontId="3"/>
  </si>
  <si>
    <t>説明会実施
・ファントム管理</t>
    <rPh sb="0" eb="3">
      <t>セツメイカイ</t>
    </rPh>
    <rPh sb="3" eb="5">
      <t>ジッシ</t>
    </rPh>
    <rPh sb="12" eb="14">
      <t>カンリ</t>
    </rPh>
    <phoneticPr fontId="3"/>
  </si>
  <si>
    <t>香大書式５（放射線管理費）</t>
    <rPh sb="0" eb="1">
      <t>カ</t>
    </rPh>
    <rPh sb="1" eb="2">
      <t>ダイ</t>
    </rPh>
    <rPh sb="2" eb="4">
      <t>ショシキ</t>
    </rPh>
    <rPh sb="6" eb="9">
      <t>ホウシャセン</t>
    </rPh>
    <rPh sb="9" eb="12">
      <t>カンリヒ</t>
    </rPh>
    <phoneticPr fontId="3"/>
  </si>
  <si>
    <t>ファントム管理</t>
    <rPh sb="5" eb="7">
      <t>カンリ</t>
    </rPh>
    <phoneticPr fontId="3"/>
  </si>
  <si>
    <t>あり</t>
  </si>
  <si>
    <t>３カ月に１回以上</t>
    <rPh sb="2" eb="3">
      <t>ゲツ</t>
    </rPh>
    <rPh sb="5" eb="8">
      <t>カイイジョウ</t>
    </rPh>
    <phoneticPr fontId="3"/>
  </si>
  <si>
    <t>該当欄に「回数」を入れてください。</t>
    <rPh sb="0" eb="2">
      <t>ガイトウ</t>
    </rPh>
    <rPh sb="2" eb="3">
      <t>ラン</t>
    </rPh>
    <rPh sb="5" eb="7">
      <t>カイスウ</t>
    </rPh>
    <rPh sb="9" eb="10">
      <t>イ</t>
    </rPh>
    <phoneticPr fontId="3"/>
  </si>
  <si>
    <t>(ｳｴｲﾄ×1)</t>
    <phoneticPr fontId="3"/>
  </si>
  <si>
    <t>治験実施診療科：</t>
    <rPh sb="0" eb="2">
      <t>チケン</t>
    </rPh>
    <rPh sb="2" eb="4">
      <t>ジッシ</t>
    </rPh>
    <rPh sb="4" eb="7">
      <t>シンリョウカ</t>
    </rPh>
    <phoneticPr fontId="18"/>
  </si>
  <si>
    <t>対象疾患の重篤度</t>
    <rPh sb="0" eb="2">
      <t>タイショウ</t>
    </rPh>
    <phoneticPr fontId="3"/>
  </si>
  <si>
    <t>治験機器構造承認の状況</t>
    <rPh sb="0" eb="2">
      <t>チケン</t>
    </rPh>
    <rPh sb="2" eb="4">
      <t>キキ</t>
    </rPh>
    <rPh sb="4" eb="6">
      <t>コウゾウ</t>
    </rPh>
    <rPh sb="6" eb="8">
      <t>ショウニン</t>
    </rPh>
    <rPh sb="9" eb="11">
      <t>ジョウキョウ</t>
    </rPh>
    <phoneticPr fontId="3"/>
  </si>
  <si>
    <t>他の適応に国内で承認</t>
    <rPh sb="0" eb="1">
      <t>タ</t>
    </rPh>
    <rPh sb="2" eb="4">
      <t>テキオウ</t>
    </rPh>
    <rPh sb="5" eb="7">
      <t>コクナイ</t>
    </rPh>
    <rPh sb="8" eb="10">
      <t>ショウニン</t>
    </rPh>
    <phoneticPr fontId="3"/>
  </si>
  <si>
    <t>未承認</t>
    <rPh sb="0" eb="3">
      <t>ミショウニン</t>
    </rPh>
    <phoneticPr fontId="3"/>
  </si>
  <si>
    <t>機器の種類</t>
    <rPh sb="0" eb="2">
      <t>キキ</t>
    </rPh>
    <rPh sb="3" eb="5">
      <t>シュルイ</t>
    </rPh>
    <phoneticPr fontId="3"/>
  </si>
  <si>
    <t>D-1</t>
    <phoneticPr fontId="3"/>
  </si>
  <si>
    <t>D-2</t>
    <phoneticPr fontId="3"/>
  </si>
  <si>
    <t>対照機器の使用</t>
    <rPh sb="0" eb="2">
      <t>タイショウ</t>
    </rPh>
    <rPh sb="2" eb="4">
      <t>キキ</t>
    </rPh>
    <rPh sb="5" eb="7">
      <t>シヨウ</t>
    </rPh>
    <phoneticPr fontId="3"/>
  </si>
  <si>
    <t>使用</t>
    <rPh sb="0" eb="2">
      <t>シヨウ</t>
    </rPh>
    <phoneticPr fontId="3"/>
  </si>
  <si>
    <t>１１人以上</t>
    <rPh sb="2" eb="3">
      <t>ニン</t>
    </rPh>
    <rPh sb="3" eb="5">
      <t>イジョウ</t>
    </rPh>
    <phoneticPr fontId="3"/>
  </si>
  <si>
    <t>試験の種類</t>
    <rPh sb="0" eb="2">
      <t>シケン</t>
    </rPh>
    <rPh sb="3" eb="5">
      <t>シュルイ</t>
    </rPh>
    <phoneticPr fontId="3"/>
  </si>
  <si>
    <t>香大書式５（実施症例）</t>
    <rPh sb="0" eb="1">
      <t>カ</t>
    </rPh>
    <rPh sb="1" eb="2">
      <t>ダイ</t>
    </rPh>
    <rPh sb="2" eb="4">
      <t>ショシキ</t>
    </rPh>
    <rPh sb="6" eb="8">
      <t>ジッシ</t>
    </rPh>
    <rPh sb="8" eb="10">
      <t>ショウレイ</t>
    </rPh>
    <phoneticPr fontId="3"/>
  </si>
  <si>
    <t>　習得する関係者は、医師、歯科医師、検査技師、臨床工学士、看護師、その他の医療関係者を想定している。
　診療報酬点数のない診療法とは、医療技術として新しいため、現在保険診療において実施されていない手術、処置、検査、画像診断などの手技である。</t>
    <rPh sb="1" eb="3">
      <t>シュウトク</t>
    </rPh>
    <rPh sb="5" eb="8">
      <t>カンケイシャ</t>
    </rPh>
    <rPh sb="10" eb="12">
      <t>イシ</t>
    </rPh>
    <rPh sb="13" eb="15">
      <t>シカ</t>
    </rPh>
    <rPh sb="15" eb="17">
      <t>イシ</t>
    </rPh>
    <rPh sb="18" eb="20">
      <t>ケンサ</t>
    </rPh>
    <rPh sb="20" eb="22">
      <t>ギシ</t>
    </rPh>
    <rPh sb="23" eb="25">
      <t>リンショウ</t>
    </rPh>
    <rPh sb="25" eb="28">
      <t>コウガクシ</t>
    </rPh>
    <rPh sb="29" eb="32">
      <t>カンゴシ</t>
    </rPh>
    <rPh sb="35" eb="36">
      <t>タ</t>
    </rPh>
    <rPh sb="37" eb="39">
      <t>イリョウ</t>
    </rPh>
    <rPh sb="39" eb="42">
      <t>カンケイシャ</t>
    </rPh>
    <rPh sb="43" eb="45">
      <t>ソウテイ</t>
    </rPh>
    <rPh sb="52" eb="54">
      <t>シンリョウ</t>
    </rPh>
    <rPh sb="54" eb="56">
      <t>ホウシュウ</t>
    </rPh>
    <rPh sb="56" eb="58">
      <t>テンスウ</t>
    </rPh>
    <rPh sb="61" eb="63">
      <t>シンリョウ</t>
    </rPh>
    <rPh sb="63" eb="64">
      <t>ホウ</t>
    </rPh>
    <rPh sb="67" eb="69">
      <t>イリョウ</t>
    </rPh>
    <rPh sb="69" eb="71">
      <t>ギジュツ</t>
    </rPh>
    <rPh sb="74" eb="75">
      <t>アタラ</t>
    </rPh>
    <rPh sb="80" eb="82">
      <t>ゲンザイ</t>
    </rPh>
    <rPh sb="82" eb="84">
      <t>ホケン</t>
    </rPh>
    <rPh sb="84" eb="86">
      <t>シンリョウ</t>
    </rPh>
    <rPh sb="90" eb="92">
      <t>ジッシ</t>
    </rPh>
    <rPh sb="98" eb="100">
      <t>シュジュツ</t>
    </rPh>
    <rPh sb="101" eb="103">
      <t>ショチ</t>
    </rPh>
    <rPh sb="104" eb="106">
      <t>ケンサ</t>
    </rPh>
    <rPh sb="107" eb="109">
      <t>ガゾウ</t>
    </rPh>
    <rPh sb="109" eb="111">
      <t>シンダン</t>
    </rPh>
    <rPh sb="114" eb="116">
      <t>シュギ</t>
    </rPh>
    <phoneticPr fontId="3"/>
  </si>
  <si>
    <t>５回以内</t>
    <rPh sb="1" eb="2">
      <t>カイ</t>
    </rPh>
    <rPh sb="2" eb="4">
      <t>イナイ</t>
    </rPh>
    <phoneticPr fontId="3"/>
  </si>
  <si>
    <t>６～２０回</t>
    <rPh sb="4" eb="5">
      <t>カイ</t>
    </rPh>
    <phoneticPr fontId="3"/>
  </si>
  <si>
    <t>２１～２５回</t>
    <rPh sb="5" eb="6">
      <t>カイ</t>
    </rPh>
    <phoneticPr fontId="3"/>
  </si>
  <si>
    <t>２６回以上</t>
    <rPh sb="2" eb="3">
      <t>カイ</t>
    </rPh>
    <phoneticPr fontId="3"/>
  </si>
  <si>
    <t>１～１０人</t>
    <rPh sb="4" eb="5">
      <t>ニン</t>
    </rPh>
    <phoneticPr fontId="3"/>
  </si>
  <si>
    <t>診療報酬点数のない診療法を習得する関係者</t>
    <rPh sb="17" eb="20">
      <t>カンケイシャ</t>
    </rPh>
    <phoneticPr fontId="3"/>
  </si>
  <si>
    <t>治験機器の使用目的</t>
    <rPh sb="0" eb="2">
      <t>チケン</t>
    </rPh>
    <rPh sb="2" eb="4">
      <t>キキ</t>
    </rPh>
    <rPh sb="5" eb="7">
      <t>シヨウ</t>
    </rPh>
    <rPh sb="7" eb="9">
      <t>モクテキ</t>
    </rPh>
    <phoneticPr fontId="3"/>
  </si>
  <si>
    <t>歯科材料（インプラントを除く）
家庭用医療機器
ⅡⅢ及びⅣを除くその他の医療機器</t>
    <rPh sb="0" eb="2">
      <t>シカ</t>
    </rPh>
    <rPh sb="2" eb="4">
      <t>ザイリョウ</t>
    </rPh>
    <rPh sb="12" eb="13">
      <t>ノゾ</t>
    </rPh>
    <rPh sb="16" eb="19">
      <t>カテイヨウ</t>
    </rPh>
    <rPh sb="19" eb="21">
      <t>イリョウ</t>
    </rPh>
    <rPh sb="21" eb="23">
      <t>キキ</t>
    </rPh>
    <rPh sb="26" eb="27">
      <t>オヨ</t>
    </rPh>
    <rPh sb="30" eb="31">
      <t>ノゾ</t>
    </rPh>
    <rPh sb="34" eb="35">
      <t>タ</t>
    </rPh>
    <rPh sb="36" eb="38">
      <t>イリョウ</t>
    </rPh>
    <rPh sb="38" eb="40">
      <t>キキ</t>
    </rPh>
    <phoneticPr fontId="3"/>
  </si>
  <si>
    <t>医薬品医療機器法により設置管理が求められる大型機械
体内植込み医療機器</t>
    <rPh sb="0" eb="3">
      <t>イヤクヒン</t>
    </rPh>
    <rPh sb="3" eb="5">
      <t>イリョウ</t>
    </rPh>
    <rPh sb="5" eb="7">
      <t>キキ</t>
    </rPh>
    <rPh sb="7" eb="8">
      <t>ホウ</t>
    </rPh>
    <rPh sb="11" eb="13">
      <t>セッチ</t>
    </rPh>
    <rPh sb="13" eb="15">
      <t>カンリ</t>
    </rPh>
    <rPh sb="16" eb="17">
      <t>モト</t>
    </rPh>
    <rPh sb="21" eb="23">
      <t>オオガタ</t>
    </rPh>
    <rPh sb="23" eb="25">
      <t>キカイ</t>
    </rPh>
    <rPh sb="26" eb="28">
      <t>タイナイ</t>
    </rPh>
    <rPh sb="28" eb="30">
      <t>ウエコ</t>
    </rPh>
    <rPh sb="31" eb="33">
      <t>イリョウ</t>
    </rPh>
    <rPh sb="33" eb="35">
      <t>キキ</t>
    </rPh>
    <phoneticPr fontId="3"/>
  </si>
  <si>
    <t>新構造医療機器</t>
    <rPh sb="0" eb="1">
      <t>シン</t>
    </rPh>
    <rPh sb="1" eb="3">
      <t>コウゾウ</t>
    </rPh>
    <rPh sb="3" eb="5">
      <t>イリョウ</t>
    </rPh>
    <rPh sb="5" eb="7">
      <t>キキ</t>
    </rPh>
    <phoneticPr fontId="3"/>
  </si>
  <si>
    <t>体内と体外を連結する医療機器</t>
    <rPh sb="0" eb="2">
      <t>タイナイ</t>
    </rPh>
    <rPh sb="3" eb="5">
      <t>タイガイ</t>
    </rPh>
    <rPh sb="6" eb="8">
      <t>レンケツ</t>
    </rPh>
    <rPh sb="10" eb="12">
      <t>イリョウ</t>
    </rPh>
    <rPh sb="12" eb="14">
      <t>キキ</t>
    </rPh>
    <phoneticPr fontId="3"/>
  </si>
  <si>
    <t>※受診１回あたり(試験通じての積算ではありません)</t>
    <rPh sb="1" eb="3">
      <t>ジュシン</t>
    </rPh>
    <rPh sb="4" eb="5">
      <t>カイ</t>
    </rPh>
    <rPh sb="9" eb="11">
      <t>シケン</t>
    </rPh>
    <rPh sb="11" eb="12">
      <t>ツウ</t>
    </rPh>
    <rPh sb="15" eb="17">
      <t>セキサン</t>
    </rPh>
    <phoneticPr fontId="3"/>
  </si>
  <si>
    <t>規定来院回数（観察回数）</t>
    <rPh sb="0" eb="2">
      <t>キテイ</t>
    </rPh>
    <rPh sb="2" eb="4">
      <t>ライイン</t>
    </rPh>
    <rPh sb="4" eb="6">
      <t>カイスウ</t>
    </rPh>
    <rPh sb="7" eb="9">
      <t>カンサツ</t>
    </rPh>
    <rPh sb="9" eb="11">
      <t>カイスウ</t>
    </rPh>
    <phoneticPr fontId="3"/>
  </si>
  <si>
    <t>生検回数</t>
    <rPh sb="0" eb="2">
      <t>セイケン</t>
    </rPh>
    <rPh sb="2" eb="4">
      <t>カイスウ</t>
    </rPh>
    <phoneticPr fontId="3"/>
  </si>
  <si>
    <t>５項目以上</t>
    <rPh sb="1" eb="5">
      <t>コウモクイジョウ</t>
    </rPh>
    <phoneticPr fontId="3"/>
  </si>
  <si>
    <t>プロトコルに定められた来院（観察）回数を算定する。</t>
    <rPh sb="6" eb="7">
      <t>サダ</t>
    </rPh>
    <rPh sb="11" eb="13">
      <t>ライイン</t>
    </rPh>
    <rPh sb="14" eb="16">
      <t>カンサツ</t>
    </rPh>
    <rPh sb="17" eb="19">
      <t>カイスウ</t>
    </rPh>
    <rPh sb="20" eb="22">
      <t>サンテイ</t>
    </rPh>
    <phoneticPr fontId="3"/>
  </si>
  <si>
    <t>機能検査,画像診断等</t>
    <phoneticPr fontId="3"/>
  </si>
  <si>
    <t xml:space="preserve">プロトコルに定められた合計項目数とする。
被験者選定や薬効評価上規定されているものとする。これらの検査にかかる費用は治験の保険外併用療養費化に伴い別途治験依頼者に請求されるが、これらの検査の技術や評価に関して考慮したもので、例えば、次の機能検査等が該当する。 </t>
    <phoneticPr fontId="3"/>
  </si>
  <si>
    <t>①超音波・ＣＴ・MRIなどの画像検査（造影剤使用は関係ない）
②畜尿（蛋白量、ｅＧＦＲ）
③マスタ－２段階法など運動負荷心電図検査ホルダ－心電図
④自動血圧計（ＡＢＰＭ）
⑤骨塩量測定（ＤＸＡ等）
⑥肝・腎機能等の負荷試験
⑦内視鏡検査
⑧心血行動態検査（心カテ）
⑨冠動脈造影（ＣＡＧ）
⑩胆道機能検査（胆汁採取） 
セットとして組まれる検査を１項目とし、治験の前後に実施したときには２項目と算定する。</t>
    <rPh sb="19" eb="22">
      <t>ゾウエイザイ</t>
    </rPh>
    <rPh sb="22" eb="24">
      <t>シヨウ</t>
    </rPh>
    <rPh sb="25" eb="27">
      <t>カンケイ</t>
    </rPh>
    <phoneticPr fontId="3"/>
  </si>
  <si>
    <t>診療報酬点数のない診療法を新たに習得する関係者or必要のある医療従事者数</t>
    <rPh sb="20" eb="23">
      <t>カンケイシャ</t>
    </rPh>
    <phoneticPr fontId="3"/>
  </si>
  <si>
    <t>機能検査、画像診断等</t>
    <phoneticPr fontId="3"/>
  </si>
  <si>
    <t>E</t>
    <phoneticPr fontId="3"/>
  </si>
  <si>
    <t>F</t>
    <phoneticPr fontId="3"/>
  </si>
  <si>
    <t>G</t>
    <phoneticPr fontId="3"/>
  </si>
  <si>
    <t>H</t>
    <phoneticPr fontId="3"/>
  </si>
  <si>
    <t>２項目以下</t>
    <rPh sb="1" eb="5">
      <t>コウモクイカ</t>
    </rPh>
    <phoneticPr fontId="3"/>
  </si>
  <si>
    <t>３～４項目</t>
    <phoneticPr fontId="3"/>
  </si>
  <si>
    <t>臨床検査・自他覚症状観察項目数（受診１回当り）</t>
    <phoneticPr fontId="3"/>
  </si>
  <si>
    <t>I</t>
    <phoneticPr fontId="3"/>
  </si>
  <si>
    <t>J</t>
    <phoneticPr fontId="3"/>
  </si>
  <si>
    <t>K</t>
    <phoneticPr fontId="3"/>
  </si>
  <si>
    <t>L</t>
    <phoneticPr fontId="3"/>
  </si>
  <si>
    <t>M</t>
    <phoneticPr fontId="3"/>
  </si>
  <si>
    <t>N</t>
    <phoneticPr fontId="3"/>
  </si>
  <si>
    <t>O</t>
    <phoneticPr fontId="3"/>
  </si>
  <si>
    <t>同一適応で国外で承認</t>
    <rPh sb="0" eb="2">
      <t>ドウイツ</t>
    </rPh>
    <rPh sb="2" eb="4">
      <t>テキオウ</t>
    </rPh>
    <rPh sb="5" eb="7">
      <t>コクガイ</t>
    </rPh>
    <rPh sb="8" eb="10">
      <t>ショウニン</t>
    </rPh>
    <phoneticPr fontId="3"/>
  </si>
  <si>
    <t>医薬品医療機器法施行規則９３条により設置管理基準書が作成され、設置管理が求められる大型医療機械</t>
    <rPh sb="0" eb="3">
      <t>イヤクヒン</t>
    </rPh>
    <rPh sb="3" eb="5">
      <t>イリョウ</t>
    </rPh>
    <rPh sb="5" eb="7">
      <t>キキ</t>
    </rPh>
    <rPh sb="7" eb="8">
      <t>ホウ</t>
    </rPh>
    <rPh sb="8" eb="10">
      <t>セコウ</t>
    </rPh>
    <rPh sb="10" eb="12">
      <t>キソク</t>
    </rPh>
    <rPh sb="14" eb="15">
      <t>ジョウ</t>
    </rPh>
    <rPh sb="18" eb="20">
      <t>セッチ</t>
    </rPh>
    <rPh sb="20" eb="22">
      <t>カンリ</t>
    </rPh>
    <rPh sb="22" eb="24">
      <t>キジュン</t>
    </rPh>
    <rPh sb="24" eb="25">
      <t>ショ</t>
    </rPh>
    <rPh sb="26" eb="28">
      <t>サクセイ</t>
    </rPh>
    <rPh sb="31" eb="33">
      <t>セッチ</t>
    </rPh>
    <rPh sb="33" eb="35">
      <t>カンリ</t>
    </rPh>
    <rPh sb="36" eb="37">
      <t>モト</t>
    </rPh>
    <rPh sb="41" eb="43">
      <t>オオガタ</t>
    </rPh>
    <rPh sb="43" eb="45">
      <t>イリョウ</t>
    </rPh>
    <rPh sb="45" eb="47">
      <t>キカイ</t>
    </rPh>
    <phoneticPr fontId="3"/>
  </si>
  <si>
    <t>first-in-man</t>
    <phoneticPr fontId="3"/>
  </si>
  <si>
    <t>first-in-man
以外</t>
    <rPh sb="13" eb="15">
      <t>イガイ</t>
    </rPh>
    <phoneticPr fontId="3"/>
  </si>
  <si>
    <t>成人（高齢者・肝・腎障害等合併有）</t>
    <phoneticPr fontId="3"/>
  </si>
  <si>
    <t>小児</t>
    <rPh sb="0" eb="2">
      <t>ショウニ</t>
    </rPh>
    <phoneticPr fontId="3"/>
  </si>
  <si>
    <t>小児は１８才以下、高齢者は７５才以上とする。
治験の目的が「肝・腎」障害を有する患者を対象とする場合で、例えば、「肝機能低下又は腎機能低下のある患者における薬物動態試験」などが該当する。また、「腎障害を伴う高血圧」（腎血管性高血圧症を含む）や「認知症を伴う高齢者」もこの範囲に含める。</t>
    <phoneticPr fontId="3"/>
  </si>
  <si>
    <t>実施症例</t>
    <rPh sb="0" eb="2">
      <t>ジッシ</t>
    </rPh>
    <rPh sb="2" eb="4">
      <t>ショウレイ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</si>
</sst>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回&quot;"/>
    <numFmt numFmtId="178" formatCode="0_ "/>
  </numFmts>
  <fonts count="28">
    <font>
      <sz val="11"/>
      <color theme="1"/>
      <name val="ＭＳ Ｐゴシック"/>
      <family val="2"/>
      <charset val="128"/>
      <scheme val="minor"/>
    </font>
    <font>
      <sz val="14"/>
      <color theme="1"/>
      <name val="ＭＳ 明朝"/>
      <family val="1"/>
      <charset val="128"/>
    </font>
    <font>
      <sz val="10.5"/>
      <color theme="1"/>
      <name val="ＭＳ 明朝"/>
      <family val="1"/>
      <charset val="128"/>
    </font>
    <font>
      <sz val="6"/>
      <name val="ＭＳ Ｐゴシック"/>
      <family val="2"/>
      <charset val="128"/>
      <scheme val="minor"/>
    </font>
    <font>
      <sz val="10"/>
      <color theme="1"/>
      <name val="ＭＳ Ｐゴシック"/>
      <family val="2"/>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sz val="11"/>
      <color theme="1" tint="0.499984740745262"/>
      <name val="ＭＳ Ｐゴシック"/>
      <family val="2"/>
      <charset val="128"/>
      <scheme val="minor"/>
    </font>
    <font>
      <b/>
      <sz val="11"/>
      <color theme="1"/>
      <name val="ＭＳ 明朝"/>
      <family val="1"/>
      <charset val="128"/>
    </font>
    <font>
      <sz val="10"/>
      <name val="ＭＳ 明朝"/>
      <family val="1"/>
      <charset val="128"/>
    </font>
    <font>
      <sz val="12"/>
      <color theme="1"/>
      <name val="ＭＳ 明朝"/>
      <family val="1"/>
      <charset val="128"/>
    </font>
    <font>
      <sz val="11"/>
      <color rgb="FFFF0000"/>
      <name val="ＭＳ Ｐゴシック"/>
      <family val="2"/>
      <charset val="128"/>
      <scheme val="minor"/>
    </font>
    <font>
      <sz val="9"/>
      <name val="ＭＳ 明朝"/>
      <family val="1"/>
      <charset val="128"/>
    </font>
    <font>
      <sz val="11"/>
      <name val="ＭＳ 明朝"/>
      <family val="1"/>
      <charset val="128"/>
    </font>
    <font>
      <sz val="9"/>
      <color indexed="81"/>
      <name val="MS P ゴシック"/>
      <family val="3"/>
      <charset val="128"/>
    </font>
    <font>
      <sz val="10"/>
      <color rgb="FFFF0000"/>
      <name val="ＭＳ Ｐゴシック"/>
      <family val="3"/>
      <charset val="128"/>
      <scheme val="minor"/>
    </font>
    <font>
      <sz val="11"/>
      <name val="ＭＳ Ｐゴシック"/>
      <family val="3"/>
      <charset val="128"/>
    </font>
    <font>
      <sz val="6"/>
      <name val="ＭＳ Ｐゴシック"/>
      <family val="3"/>
      <charset val="128"/>
    </font>
    <font>
      <sz val="11"/>
      <name val="ＭＳ Ｐゴシック"/>
      <family val="2"/>
      <charset val="128"/>
      <scheme val="minor"/>
    </font>
    <font>
      <sz val="10"/>
      <color rgb="FFFF0000"/>
      <name val="ＭＳ 明朝"/>
      <family val="1"/>
      <charset val="128"/>
    </font>
    <font>
      <sz val="8"/>
      <color theme="1"/>
      <name val="ＭＳ 明朝"/>
      <family val="1"/>
      <charset val="128"/>
    </font>
    <font>
      <sz val="6"/>
      <name val="ＭＳ 明朝"/>
      <family val="1"/>
      <charset val="128"/>
    </font>
    <font>
      <strike/>
      <sz val="10"/>
      <name val="ＭＳ 明朝"/>
      <family val="1"/>
      <charset val="128"/>
    </font>
    <font>
      <sz val="6"/>
      <color theme="1"/>
      <name val="ＭＳ 明朝"/>
      <family val="1"/>
      <charset val="128"/>
    </font>
    <font>
      <sz val="10.5"/>
      <name val="ＭＳ 明朝"/>
      <family val="1"/>
      <charset val="128"/>
    </font>
    <font>
      <sz val="10"/>
      <color theme="0"/>
      <name val="ＭＳ 明朝"/>
      <family val="1"/>
      <charset val="128"/>
    </font>
    <font>
      <sz val="11"/>
      <color theme="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diagonalUp="1">
      <left style="hair">
        <color auto="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right/>
      <top style="double">
        <color indexed="64"/>
      </top>
      <bottom style="medium">
        <color indexed="64"/>
      </bottom>
      <diagonal/>
    </border>
    <border>
      <left/>
      <right style="hair">
        <color auto="1"/>
      </right>
      <top style="double">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hair">
        <color auto="1"/>
      </right>
      <top style="medium">
        <color indexed="64"/>
      </top>
      <bottom style="hair">
        <color auto="1"/>
      </bottom>
      <diagonal/>
    </border>
    <border>
      <left style="hair">
        <color auto="1"/>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bottom/>
      <diagonal/>
    </border>
    <border>
      <left style="hair">
        <color auto="1"/>
      </left>
      <right style="medium">
        <color indexed="64"/>
      </right>
      <top/>
      <bottom style="hair">
        <color auto="1"/>
      </bottom>
      <diagonal/>
    </border>
    <border>
      <left style="hair">
        <color auto="1"/>
      </left>
      <right style="medium">
        <color indexed="64"/>
      </right>
      <top style="hair">
        <color auto="1"/>
      </top>
      <bottom style="hair">
        <color auto="1"/>
      </bottom>
      <diagonal/>
    </border>
    <border>
      <left style="medium">
        <color indexed="64"/>
      </left>
      <right/>
      <top style="double">
        <color indexed="64"/>
      </top>
      <bottom style="medium">
        <color indexed="64"/>
      </bottom>
      <diagonal/>
    </border>
    <border>
      <left style="hair">
        <color auto="1"/>
      </left>
      <right style="medium">
        <color indexed="64"/>
      </right>
      <top style="double">
        <color indexed="64"/>
      </top>
      <bottom style="medium">
        <color indexed="64"/>
      </bottom>
      <diagonal/>
    </border>
    <border>
      <left/>
      <right/>
      <top style="hair">
        <color auto="1"/>
      </top>
      <bottom/>
      <diagonal/>
    </border>
    <border>
      <left/>
      <right/>
      <top/>
      <bottom style="hair">
        <color auto="1"/>
      </bottom>
      <diagonal/>
    </border>
    <border diagonalUp="1">
      <left/>
      <right/>
      <top style="hair">
        <color auto="1"/>
      </top>
      <bottom style="hair">
        <color auto="1"/>
      </bottom>
      <diagonal style="hair">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indexed="64"/>
      </left>
      <right style="hair">
        <color auto="1"/>
      </right>
      <top style="hair">
        <color auto="1"/>
      </top>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hair">
        <color auto="1"/>
      </right>
      <top style="hair">
        <color auto="1"/>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hair">
        <color auto="1"/>
      </right>
      <top/>
      <bottom style="hair">
        <color auto="1"/>
      </bottom>
      <diagonal style="hair">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right style="hair">
        <color auto="1"/>
      </right>
      <top style="hair">
        <color auto="1"/>
      </top>
      <bottom style="double">
        <color indexed="64"/>
      </bottom>
      <diagonal/>
    </border>
    <border>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style="hair">
        <color auto="1"/>
      </left>
      <right style="hair">
        <color auto="1"/>
      </right>
      <top/>
      <bottom/>
      <diagonal/>
    </border>
    <border>
      <left style="hair">
        <color auto="1"/>
      </left>
      <right style="medium">
        <color indexed="64"/>
      </right>
      <top style="hair">
        <color auto="1"/>
      </top>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medium">
        <color indexed="64"/>
      </top>
      <bottom style="hair">
        <color auto="1"/>
      </bottom>
      <diagonal/>
    </border>
    <border>
      <left style="medium">
        <color indexed="64"/>
      </left>
      <right style="hair">
        <color auto="1"/>
      </right>
      <top/>
      <bottom style="hair">
        <color auto="1"/>
      </bottom>
      <diagonal/>
    </border>
    <border>
      <left style="hair">
        <color auto="1"/>
      </left>
      <right style="medium">
        <color indexed="64"/>
      </right>
      <top style="hair">
        <color auto="1"/>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17" fillId="0" borderId="0"/>
  </cellStyleXfs>
  <cellXfs count="188">
    <xf numFmtId="0" fontId="0" fillId="0" borderId="0" xfId="0">
      <alignment vertical="center"/>
    </xf>
    <xf numFmtId="0" fontId="2" fillId="0" borderId="0" xfId="0" applyFont="1" applyBorder="1" applyAlignment="1">
      <alignment horizontal="left" vertical="center"/>
    </xf>
    <xf numFmtId="0" fontId="4" fillId="0" borderId="0" xfId="0" applyFont="1" applyAlignment="1">
      <alignment vertical="center" wrapText="1"/>
    </xf>
    <xf numFmtId="0" fontId="1" fillId="0" borderId="0" xfId="0" applyFont="1" applyAlignment="1">
      <alignment horizontal="left" vertical="center"/>
    </xf>
    <xf numFmtId="0" fontId="0" fillId="0" borderId="0" xfId="0" applyAlignment="1">
      <alignment horizontal="right" vertical="center"/>
    </xf>
    <xf numFmtId="0" fontId="6" fillId="0" borderId="0" xfId="0" applyFont="1" applyAlignment="1">
      <alignment vertical="center" wrapText="1"/>
    </xf>
    <xf numFmtId="0" fontId="7" fillId="0" borderId="0" xfId="0" applyFont="1" applyAlignment="1">
      <alignment horizontal="center" vertical="center"/>
    </xf>
    <xf numFmtId="0" fontId="7" fillId="0" borderId="0" xfId="0" applyFont="1">
      <alignment vertical="center"/>
    </xf>
    <xf numFmtId="0" fontId="6" fillId="0" borderId="0" xfId="0" applyFont="1" applyBorder="1" applyAlignment="1">
      <alignment horizontal="right" vertical="center" wrapText="1"/>
    </xf>
    <xf numFmtId="0" fontId="6" fillId="0" borderId="0" xfId="0" applyFont="1" applyBorder="1">
      <alignment vertical="center"/>
    </xf>
    <xf numFmtId="0" fontId="6"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5" fillId="0" borderId="2" xfId="0" applyFont="1" applyBorder="1" applyAlignment="1">
      <alignment vertical="center" wrapText="1"/>
    </xf>
    <xf numFmtId="0" fontId="6" fillId="0" borderId="2" xfId="0" applyFont="1" applyBorder="1" applyAlignment="1">
      <alignment horizontal="center" vertical="center"/>
    </xf>
    <xf numFmtId="0" fontId="0" fillId="0" borderId="0" xfId="0"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6" fillId="0" borderId="2" xfId="0" applyFont="1" applyBorder="1" applyAlignment="1">
      <alignment vertical="center" wrapText="1"/>
    </xf>
    <xf numFmtId="0" fontId="6" fillId="0" borderId="0" xfId="0" applyFont="1">
      <alignment vertical="center"/>
    </xf>
    <xf numFmtId="0" fontId="11" fillId="0" borderId="0" xfId="0" applyFont="1" applyAlignment="1">
      <alignment horizontal="left" vertical="center"/>
    </xf>
    <xf numFmtId="0" fontId="7" fillId="0" borderId="2" xfId="0" applyFont="1" applyBorder="1" applyAlignment="1">
      <alignment horizontal="center" vertical="center"/>
    </xf>
    <xf numFmtId="0" fontId="0" fillId="0" borderId="0" xfId="0" applyAlignment="1">
      <alignment horizontal="center" vertical="center"/>
    </xf>
    <xf numFmtId="0" fontId="5" fillId="0" borderId="25" xfId="0" applyFont="1" applyBorder="1" applyAlignment="1">
      <alignment horizontal="center" vertical="center"/>
    </xf>
    <xf numFmtId="0" fontId="0" fillId="0" borderId="0" xfId="0" applyAlignment="1">
      <alignment horizontal="center" vertical="center"/>
    </xf>
    <xf numFmtId="0" fontId="7" fillId="0" borderId="28" xfId="0" applyFont="1" applyBorder="1" applyAlignment="1">
      <alignment horizontal="center" vertical="center"/>
    </xf>
    <xf numFmtId="0" fontId="9" fillId="0" borderId="30" xfId="0" applyFont="1" applyBorder="1" applyAlignment="1">
      <alignment horizontal="center" vertical="center"/>
    </xf>
    <xf numFmtId="0" fontId="13" fillId="0" borderId="25" xfId="0" applyFont="1" applyBorder="1" applyAlignment="1">
      <alignment horizontal="center" vertical="center"/>
    </xf>
    <xf numFmtId="0" fontId="13" fillId="0" borderId="2" xfId="0" applyFont="1" applyBorder="1" applyAlignment="1">
      <alignment vertical="center" wrapText="1"/>
    </xf>
    <xf numFmtId="0" fontId="14" fillId="0" borderId="2" xfId="0" applyFont="1" applyBorder="1" applyAlignment="1">
      <alignment horizontal="center" vertical="center"/>
    </xf>
    <xf numFmtId="0" fontId="10" fillId="0" borderId="2" xfId="0" applyFont="1" applyBorder="1" applyAlignment="1">
      <alignment horizontal="center" vertical="center"/>
    </xf>
    <xf numFmtId="0" fontId="1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shrinkToFit="1"/>
    </xf>
    <xf numFmtId="0" fontId="13" fillId="0" borderId="14" xfId="0" applyFont="1" applyBorder="1" applyAlignment="1">
      <alignment vertical="center" wrapText="1"/>
    </xf>
    <xf numFmtId="0" fontId="14" fillId="0" borderId="14" xfId="0" applyFont="1" applyBorder="1" applyAlignment="1">
      <alignment horizontal="center" vertical="center"/>
    </xf>
    <xf numFmtId="0" fontId="10" fillId="0" borderId="14" xfId="0" applyFont="1" applyBorder="1" applyAlignment="1">
      <alignment horizontal="left" vertical="center"/>
    </xf>
    <xf numFmtId="0" fontId="14" fillId="2" borderId="14" xfId="0" applyFont="1" applyFill="1" applyBorder="1" applyAlignment="1">
      <alignment horizontal="center" vertical="center"/>
    </xf>
    <xf numFmtId="0" fontId="7"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4" fillId="0" borderId="0" xfId="0" applyFont="1" applyAlignment="1">
      <alignment horizontal="left" vertical="center"/>
    </xf>
    <xf numFmtId="0" fontId="12" fillId="0" borderId="0" xfId="0" applyFont="1" applyAlignment="1">
      <alignment horizontal="center" vertical="center"/>
    </xf>
    <xf numFmtId="0" fontId="7" fillId="0" borderId="2" xfId="0" applyFont="1" applyBorder="1" applyAlignment="1">
      <alignment horizontal="center" vertical="center"/>
    </xf>
    <xf numFmtId="0" fontId="0" fillId="0" borderId="0" xfId="0" applyAlignment="1">
      <alignment horizontal="center" vertical="center"/>
    </xf>
    <xf numFmtId="0" fontId="14" fillId="0" borderId="11" xfId="0" applyFont="1" applyBorder="1" applyAlignment="1">
      <alignment horizontal="center" vertical="center"/>
    </xf>
    <xf numFmtId="0" fontId="7" fillId="0" borderId="2" xfId="0" applyFont="1" applyBorder="1" applyAlignment="1">
      <alignment horizontal="center" vertical="center"/>
    </xf>
    <xf numFmtId="0" fontId="0" fillId="0" borderId="0" xfId="0"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left" vertical="center" wrapText="1"/>
    </xf>
    <xf numFmtId="176" fontId="7" fillId="0" borderId="28" xfId="0" applyNumberFormat="1" applyFont="1" applyBorder="1" applyAlignment="1">
      <alignment horizontal="center" vertical="center"/>
    </xf>
    <xf numFmtId="176" fontId="9" fillId="0" borderId="30" xfId="0" applyNumberFormat="1" applyFont="1" applyBorder="1" applyAlignment="1">
      <alignment horizontal="center" vertical="center"/>
    </xf>
    <xf numFmtId="0" fontId="7" fillId="0" borderId="2" xfId="0" applyFont="1" applyBorder="1" applyAlignment="1">
      <alignment horizontal="center" vertical="center"/>
    </xf>
    <xf numFmtId="0" fontId="0" fillId="0" borderId="0" xfId="0" applyAlignment="1">
      <alignment horizontal="center" vertical="center"/>
    </xf>
    <xf numFmtId="0" fontId="12" fillId="0" borderId="0" xfId="0" applyFont="1" applyAlignment="1">
      <alignment horizontal="center"/>
    </xf>
    <xf numFmtId="0" fontId="4" fillId="0" borderId="0" xfId="0" applyFont="1" applyAlignment="1">
      <alignment horizontal="left"/>
    </xf>
    <xf numFmtId="0" fontId="0" fillId="0" borderId="0" xfId="0" applyAlignment="1">
      <alignment horizontal="center"/>
    </xf>
    <xf numFmtId="0" fontId="0" fillId="0" borderId="0" xfId="0" applyAlignment="1"/>
    <xf numFmtId="0" fontId="4" fillId="0" borderId="0" xfId="0" applyFont="1" applyAlignment="1">
      <alignment vertical="center"/>
    </xf>
    <xf numFmtId="0" fontId="6" fillId="0" borderId="35" xfId="0" applyFont="1" applyBorder="1" applyAlignment="1">
      <alignment horizontal="center" vertical="center"/>
    </xf>
    <xf numFmtId="0" fontId="6" fillId="3" borderId="36" xfId="0" applyFont="1" applyFill="1" applyBorder="1" applyAlignment="1">
      <alignment horizontal="center" vertical="center"/>
    </xf>
    <xf numFmtId="177" fontId="7" fillId="0" borderId="28" xfId="0" applyNumberFormat="1" applyFont="1" applyBorder="1" applyAlignment="1">
      <alignment horizontal="center" vertical="center"/>
    </xf>
    <xf numFmtId="0" fontId="6" fillId="0" borderId="46" xfId="0" applyFont="1" applyBorder="1" applyAlignment="1">
      <alignment horizontal="center" vertical="center"/>
    </xf>
    <xf numFmtId="0" fontId="6" fillId="3" borderId="47" xfId="0" applyFont="1" applyFill="1" applyBorder="1" applyAlignment="1">
      <alignment horizontal="center" vertical="center"/>
    </xf>
    <xf numFmtId="0" fontId="6" fillId="0" borderId="48" xfId="0" applyFont="1" applyFill="1" applyBorder="1" applyAlignment="1">
      <alignment horizontal="center" vertical="center"/>
    </xf>
    <xf numFmtId="49" fontId="6" fillId="0" borderId="48" xfId="0" applyNumberFormat="1" applyFont="1" applyFill="1" applyBorder="1" applyAlignment="1">
      <alignment horizontal="center" vertical="center" textRotation="255"/>
    </xf>
    <xf numFmtId="0" fontId="6" fillId="0" borderId="46" xfId="0" applyFont="1" applyBorder="1" applyAlignment="1">
      <alignment horizontal="center" vertical="center" wrapText="1"/>
    </xf>
    <xf numFmtId="178" fontId="6" fillId="3" borderId="47" xfId="0" applyNumberFormat="1" applyFont="1" applyFill="1" applyBorder="1" applyAlignment="1">
      <alignment horizontal="center" vertical="center" textRotation="255"/>
    </xf>
    <xf numFmtId="0" fontId="6" fillId="0" borderId="48" xfId="0" applyFont="1" applyBorder="1" applyAlignment="1">
      <alignment horizontal="center" vertical="center"/>
    </xf>
    <xf numFmtId="0" fontId="14" fillId="0" borderId="28" xfId="0" applyFont="1" applyBorder="1" applyAlignment="1">
      <alignment horizontal="center" vertical="center"/>
    </xf>
    <xf numFmtId="0" fontId="14" fillId="0" borderId="0" xfId="0" applyFont="1">
      <alignment vertical="center"/>
    </xf>
    <xf numFmtId="177" fontId="9" fillId="0" borderId="30" xfId="0" applyNumberFormat="1" applyFont="1" applyBorder="1" applyAlignment="1">
      <alignment horizontal="center" vertical="center"/>
    </xf>
    <xf numFmtId="0" fontId="0" fillId="0" borderId="0" xfId="0" applyFill="1" applyAlignment="1">
      <alignment horizontal="right" vertical="center"/>
    </xf>
    <xf numFmtId="0" fontId="19" fillId="0" borderId="0" xfId="0" applyFont="1" applyAlignment="1">
      <alignment horizontal="right" vertical="center"/>
    </xf>
    <xf numFmtId="0" fontId="7" fillId="0" borderId="18"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vertical="center" wrapText="1"/>
    </xf>
    <xf numFmtId="0" fontId="10" fillId="0" borderId="56" xfId="0" applyFont="1" applyBorder="1" applyAlignment="1">
      <alignment horizontal="left" vertical="center" wrapText="1"/>
    </xf>
    <xf numFmtId="0" fontId="6" fillId="0" borderId="25" xfId="0" applyFont="1" applyBorder="1" applyAlignment="1">
      <alignment horizontal="center" vertical="center" wrapText="1"/>
    </xf>
    <xf numFmtId="0" fontId="10" fillId="0" borderId="28" xfId="0" applyFont="1" applyBorder="1" applyAlignment="1">
      <alignment horizontal="left" vertical="center" wrapText="1"/>
    </xf>
    <xf numFmtId="0" fontId="6" fillId="0" borderId="53" xfId="0" applyFont="1" applyBorder="1" applyAlignment="1">
      <alignment horizontal="left" vertical="center" wrapText="1"/>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0" xfId="0" applyFont="1" applyAlignment="1">
      <alignment vertical="center" wrapText="1"/>
    </xf>
    <xf numFmtId="0" fontId="13" fillId="4" borderId="25" xfId="0" applyFont="1" applyFill="1" applyBorder="1" applyAlignment="1">
      <alignment horizontal="center" vertical="center"/>
    </xf>
    <xf numFmtId="0" fontId="7" fillId="4" borderId="28" xfId="0" applyFont="1" applyFill="1" applyBorder="1" applyAlignment="1">
      <alignment horizontal="center" vertical="center"/>
    </xf>
    <xf numFmtId="0" fontId="24" fillId="0" borderId="2" xfId="0" applyFont="1" applyBorder="1" applyAlignment="1">
      <alignment horizontal="left" vertical="center" wrapText="1"/>
    </xf>
    <xf numFmtId="0" fontId="21" fillId="0" borderId="2" xfId="0" applyFont="1" applyBorder="1" applyAlignment="1">
      <alignment horizontal="left" vertical="center" wrapText="1"/>
    </xf>
    <xf numFmtId="0" fontId="23" fillId="3" borderId="2" xfId="0" applyFont="1" applyFill="1" applyBorder="1" applyAlignment="1">
      <alignment horizontal="center" vertical="center"/>
    </xf>
    <xf numFmtId="0" fontId="10" fillId="0" borderId="27" xfId="0" applyFont="1" applyBorder="1" applyAlignment="1">
      <alignment horizontal="left" vertical="center" wrapText="1" indent="1"/>
    </xf>
    <xf numFmtId="0" fontId="10" fillId="0" borderId="0" xfId="0" applyFont="1" applyAlignment="1">
      <alignment vertical="center" wrapText="1"/>
    </xf>
    <xf numFmtId="0" fontId="14" fillId="0" borderId="0" xfId="0" applyFont="1" applyAlignment="1">
      <alignment horizontal="center" vertical="center"/>
    </xf>
    <xf numFmtId="0" fontId="14" fillId="0" borderId="2" xfId="0" applyFont="1" applyFill="1" applyBorder="1" applyAlignment="1">
      <alignment horizontal="center" vertical="center" textRotation="255"/>
    </xf>
    <xf numFmtId="0" fontId="13" fillId="4" borderId="2" xfId="0" applyFont="1" applyFill="1" applyBorder="1" applyAlignment="1">
      <alignment vertical="center" wrapText="1"/>
    </xf>
    <xf numFmtId="0" fontId="14" fillId="4" borderId="2" xfId="0" applyFont="1" applyFill="1" applyBorder="1" applyAlignment="1">
      <alignment horizontal="center" vertical="center"/>
    </xf>
    <xf numFmtId="0" fontId="10" fillId="4" borderId="2" xfId="0" applyFont="1" applyFill="1" applyBorder="1" applyAlignment="1">
      <alignment horizontal="center" vertical="center"/>
    </xf>
    <xf numFmtId="0" fontId="13" fillId="0" borderId="25"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54" xfId="0" applyFont="1" applyBorder="1" applyAlignment="1">
      <alignment horizontal="center" vertical="center" wrapText="1"/>
    </xf>
    <xf numFmtId="0" fontId="13" fillId="0" borderId="55" xfId="0" applyFont="1" applyBorder="1" applyAlignment="1">
      <alignment vertical="center" wrapText="1"/>
    </xf>
    <xf numFmtId="0" fontId="10" fillId="0" borderId="58" xfId="0" applyFont="1" applyBorder="1" applyAlignment="1">
      <alignment horizontal="left" vertical="center" wrapText="1"/>
    </xf>
    <xf numFmtId="0" fontId="14" fillId="0" borderId="0" xfId="0" applyFont="1" applyAlignment="1">
      <alignment horizontal="right" vertical="center"/>
    </xf>
    <xf numFmtId="0" fontId="10" fillId="0" borderId="0" xfId="1" applyFont="1" applyBorder="1" applyAlignment="1">
      <alignment horizontal="right" vertical="center"/>
    </xf>
    <xf numFmtId="0" fontId="27" fillId="0" borderId="0" xfId="0" applyFont="1" applyAlignment="1">
      <alignment horizontal="center" vertical="center"/>
    </xf>
    <xf numFmtId="0" fontId="27" fillId="0" borderId="0" xfId="0" applyFont="1">
      <alignment vertical="center"/>
    </xf>
    <xf numFmtId="0" fontId="25" fillId="0" borderId="0" xfId="0" applyFont="1" applyBorder="1" applyAlignment="1">
      <alignment horizontal="left" vertical="center"/>
    </xf>
    <xf numFmtId="0" fontId="10" fillId="0" borderId="0" xfId="0" applyFont="1" applyBorder="1" applyAlignment="1">
      <alignment horizontal="right" vertical="center" wrapText="1"/>
    </xf>
    <xf numFmtId="0" fontId="10" fillId="0" borderId="0" xfId="0" applyFont="1" applyBorder="1">
      <alignment vertical="center"/>
    </xf>
    <xf numFmtId="0" fontId="14" fillId="0" borderId="0" xfId="0" applyFont="1" applyBorder="1">
      <alignment vertical="center"/>
    </xf>
    <xf numFmtId="0" fontId="10" fillId="0" borderId="0" xfId="0" applyFont="1" applyAlignment="1">
      <alignment horizontal="center" vertical="center"/>
    </xf>
    <xf numFmtId="0" fontId="10" fillId="0" borderId="0" xfId="0" applyFont="1" applyAlignment="1">
      <alignment horizontal="right"/>
    </xf>
    <xf numFmtId="0" fontId="10" fillId="0" borderId="0" xfId="0" applyFont="1" applyAlignment="1"/>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4" fillId="0" borderId="29"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9" xfId="0" applyFont="1" applyBorder="1" applyAlignment="1">
      <alignment horizontal="left"/>
    </xf>
    <xf numFmtId="0" fontId="10" fillId="0" borderId="1" xfId="1" applyFont="1" applyBorder="1" applyAlignment="1">
      <alignment horizontal="left" vertical="center"/>
    </xf>
    <xf numFmtId="0" fontId="6" fillId="0" borderId="1" xfId="0" applyFont="1" applyBorder="1" applyAlignment="1">
      <alignment horizontal="left"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6" fillId="0" borderId="1" xfId="1" applyFont="1" applyBorder="1" applyAlignment="1">
      <alignment horizontal="left" vertical="center"/>
    </xf>
    <xf numFmtId="0" fontId="26" fillId="0" borderId="1" xfId="0" applyFont="1" applyBorder="1" applyAlignment="1">
      <alignment horizontal="left" vertical="center"/>
    </xf>
    <xf numFmtId="0" fontId="26" fillId="0" borderId="59" xfId="0" applyFont="1" applyBorder="1" applyAlignment="1">
      <alignment horizontal="left"/>
    </xf>
    <xf numFmtId="0" fontId="7"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7" xfId="0" applyFont="1" applyFill="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6" xfId="0" applyFont="1" applyFill="1" applyBorder="1" applyAlignment="1">
      <alignment horizontal="center" vertical="center"/>
    </xf>
    <xf numFmtId="0" fontId="7" fillId="0" borderId="44" xfId="0" applyFont="1" applyBorder="1" applyAlignment="1">
      <alignment horizontal="center" vertical="center"/>
    </xf>
    <xf numFmtId="0" fontId="7" fillId="0" borderId="16" xfId="0" applyFont="1" applyBorder="1" applyAlignment="1">
      <alignment horizontal="center" vertical="center"/>
    </xf>
    <xf numFmtId="0" fontId="7" fillId="0" borderId="45" xfId="0" applyFont="1" applyBorder="1" applyAlignment="1">
      <alignment horizontal="center" vertical="center"/>
    </xf>
    <xf numFmtId="0" fontId="5" fillId="0" borderId="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50"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6" fillId="0" borderId="37"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0" xfId="0" applyFont="1" applyBorder="1" applyAlignment="1">
      <alignment horizontal="left" vertical="center" wrapText="1"/>
    </xf>
    <xf numFmtId="0" fontId="6" fillId="0" borderId="7"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203200</xdr:colOff>
      <xdr:row>7</xdr:row>
      <xdr:rowOff>1625600</xdr:rowOff>
    </xdr:from>
    <xdr:to>
      <xdr:col>9</xdr:col>
      <xdr:colOff>488950</xdr:colOff>
      <xdr:row>8</xdr:row>
      <xdr:rowOff>558800</xdr:rowOff>
    </xdr:to>
    <xdr:cxnSp macro="">
      <xdr:nvCxnSpPr>
        <xdr:cNvPr id="2" name="直線コネクタ 1">
          <a:extLst>
            <a:ext uri="{FF2B5EF4-FFF2-40B4-BE49-F238E27FC236}">
              <a16:creationId xmlns:a16="http://schemas.microsoft.com/office/drawing/2014/main" id="{B04315BE-C163-4DC7-8B86-DB6C6F191C55}"/>
            </a:ext>
          </a:extLst>
        </xdr:cNvPr>
        <xdr:cNvCxnSpPr/>
      </xdr:nvCxnSpPr>
      <xdr:spPr>
        <a:xfrm>
          <a:off x="9950450" y="4610100"/>
          <a:ext cx="91440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30"/>
  <sheetViews>
    <sheetView tabSelected="1" view="pageBreakPreview" zoomScaleNormal="100" zoomScaleSheetLayoutView="100" workbookViewId="0">
      <selection activeCell="P38" sqref="P38"/>
    </sheetView>
  </sheetViews>
  <sheetFormatPr defaultRowHeight="13"/>
  <cols>
    <col min="1" max="1" width="3.90625" style="25" customWidth="1"/>
    <col min="2" max="2" width="17.08984375" style="2" customWidth="1"/>
    <col min="3" max="3" width="3.453125" style="25" bestFit="1" customWidth="1"/>
    <col min="4" max="4" width="2.90625" style="25" customWidth="1"/>
    <col min="5" max="5" width="13.6328125" style="25" customWidth="1"/>
    <col min="6" max="6" width="2.6328125" style="25" customWidth="1"/>
    <col min="7" max="7" width="13.6328125" style="25" customWidth="1"/>
    <col min="8" max="8" width="3.26953125" style="25" customWidth="1"/>
    <col min="9" max="9" width="13.6328125" style="25" customWidth="1"/>
    <col min="10" max="10" width="3" style="25" customWidth="1"/>
    <col min="11" max="11" width="13.6328125" style="25" customWidth="1"/>
    <col min="12" max="12" width="8.7265625" customWidth="1"/>
    <col min="13" max="13" width="1.6328125" customWidth="1"/>
  </cols>
  <sheetData>
    <row r="1" spans="1:13" ht="25.5" customHeight="1">
      <c r="A1" s="48" t="s">
        <v>43</v>
      </c>
      <c r="B1" s="47" t="s">
        <v>42</v>
      </c>
      <c r="C1" s="27"/>
      <c r="D1" s="27"/>
      <c r="E1" s="27"/>
      <c r="F1" s="27"/>
      <c r="G1" s="27"/>
      <c r="H1" s="27"/>
      <c r="I1" s="27"/>
      <c r="J1" s="27"/>
      <c r="K1" s="27"/>
    </row>
    <row r="2" spans="1:13">
      <c r="A2" s="16" t="s">
        <v>100</v>
      </c>
      <c r="L2" s="79"/>
    </row>
    <row r="4" spans="1:13" s="7" customFormat="1" ht="16.5">
      <c r="A4" s="3" t="s">
        <v>0</v>
      </c>
      <c r="B4" s="5"/>
      <c r="C4" s="6"/>
      <c r="D4" s="6"/>
      <c r="E4" s="6"/>
      <c r="F4" s="6"/>
      <c r="G4" s="6"/>
      <c r="H4" s="6"/>
      <c r="I4" s="6"/>
      <c r="J4" s="6"/>
      <c r="K4" s="6"/>
    </row>
    <row r="5" spans="1:13" s="7" customFormat="1" ht="9" customHeight="1">
      <c r="A5" s="6"/>
      <c r="B5" s="5"/>
      <c r="C5" s="6"/>
      <c r="D5" s="6"/>
      <c r="E5" s="6"/>
      <c r="F5" s="6"/>
      <c r="G5" s="6"/>
      <c r="H5" s="6"/>
      <c r="I5" s="6"/>
      <c r="J5" s="6"/>
      <c r="K5" s="6"/>
    </row>
    <row r="6" spans="1:13" s="7" customFormat="1">
      <c r="A6" s="6"/>
      <c r="B6" s="109" t="s">
        <v>88</v>
      </c>
      <c r="C6" s="146"/>
      <c r="D6" s="146"/>
      <c r="E6" s="146"/>
      <c r="F6" s="146"/>
      <c r="G6" s="146"/>
      <c r="H6" s="6"/>
      <c r="I6" s="6"/>
      <c r="J6" s="6"/>
      <c r="K6" s="6"/>
    </row>
    <row r="7" spans="1:13" s="7" customFormat="1" ht="34.5" customHeight="1">
      <c r="A7" s="1"/>
      <c r="B7" s="8" t="s">
        <v>2</v>
      </c>
      <c r="C7" s="147"/>
      <c r="D7" s="147"/>
      <c r="E7" s="147"/>
      <c r="F7" s="147"/>
      <c r="G7" s="147"/>
      <c r="H7" s="147"/>
      <c r="I7" s="147"/>
      <c r="J7" s="147"/>
      <c r="K7" s="147"/>
      <c r="L7" s="147"/>
      <c r="M7" s="9"/>
    </row>
    <row r="8" spans="1:13" s="7" customFormat="1" ht="33.75" customHeight="1">
      <c r="A8" s="6"/>
      <c r="B8" s="5"/>
      <c r="C8" s="10"/>
      <c r="D8" s="10"/>
      <c r="E8" s="10"/>
      <c r="F8" s="10"/>
      <c r="G8" s="10"/>
      <c r="H8" s="10"/>
      <c r="I8" s="11" t="s">
        <v>26</v>
      </c>
      <c r="J8" s="145"/>
      <c r="K8" s="145"/>
      <c r="L8" s="145"/>
      <c r="M8" s="12" t="s">
        <v>27</v>
      </c>
    </row>
    <row r="9" spans="1:13" s="7" customFormat="1" ht="12.75" customHeight="1" thickBot="1">
      <c r="A9" s="6"/>
      <c r="B9" s="5"/>
      <c r="C9" s="6"/>
      <c r="D9" s="6"/>
      <c r="E9" s="6"/>
      <c r="F9" s="6"/>
      <c r="G9" s="6"/>
      <c r="H9" s="6"/>
      <c r="I9" s="6"/>
      <c r="J9" s="6"/>
      <c r="K9" s="6"/>
    </row>
    <row r="10" spans="1:13" s="7" customFormat="1" ht="28.5" customHeight="1">
      <c r="A10" s="129" t="s">
        <v>16</v>
      </c>
      <c r="B10" s="130"/>
      <c r="C10" s="133" t="s">
        <v>6</v>
      </c>
      <c r="D10" s="135" t="s">
        <v>11</v>
      </c>
      <c r="E10" s="136"/>
      <c r="F10" s="136"/>
      <c r="G10" s="136"/>
      <c r="H10" s="136"/>
      <c r="I10" s="136"/>
      <c r="J10" s="136"/>
      <c r="K10" s="137"/>
      <c r="L10" s="138" t="s">
        <v>11</v>
      </c>
    </row>
    <row r="11" spans="1:13" s="6" customFormat="1" ht="15" customHeight="1">
      <c r="A11" s="131"/>
      <c r="B11" s="132"/>
      <c r="C11" s="134"/>
      <c r="D11" s="141" t="s">
        <v>12</v>
      </c>
      <c r="E11" s="142"/>
      <c r="F11" s="141" t="s">
        <v>13</v>
      </c>
      <c r="G11" s="142"/>
      <c r="H11" s="141" t="s">
        <v>14</v>
      </c>
      <c r="I11" s="142"/>
      <c r="J11" s="141" t="s">
        <v>15</v>
      </c>
      <c r="K11" s="142"/>
      <c r="L11" s="139"/>
    </row>
    <row r="12" spans="1:13" s="6" customFormat="1" ht="25.5" customHeight="1">
      <c r="A12" s="131"/>
      <c r="B12" s="132"/>
      <c r="C12" s="134"/>
      <c r="D12" s="143" t="s">
        <v>7</v>
      </c>
      <c r="E12" s="144"/>
      <c r="F12" s="143" t="s">
        <v>8</v>
      </c>
      <c r="G12" s="144"/>
      <c r="H12" s="143" t="s">
        <v>9</v>
      </c>
      <c r="I12" s="144"/>
      <c r="J12" s="143" t="s">
        <v>10</v>
      </c>
      <c r="K12" s="144"/>
      <c r="L12" s="140"/>
    </row>
    <row r="13" spans="1:13" s="7" customFormat="1" ht="30" customHeight="1">
      <c r="A13" s="26" t="s">
        <v>1</v>
      </c>
      <c r="B13" s="13" t="s">
        <v>89</v>
      </c>
      <c r="C13" s="32">
        <v>2</v>
      </c>
      <c r="D13" s="41"/>
      <c r="E13" s="14" t="s">
        <v>17</v>
      </c>
      <c r="F13" s="43"/>
      <c r="G13" s="14" t="s">
        <v>18</v>
      </c>
      <c r="H13" s="43"/>
      <c r="I13" s="14" t="s">
        <v>19</v>
      </c>
      <c r="J13" s="125"/>
      <c r="K13" s="126"/>
      <c r="L13" s="28" t="str">
        <f>IF(D13="〇",3,IF(F13="〇",9,IF(H13="〇",15,"0")))</f>
        <v>0</v>
      </c>
    </row>
    <row r="14" spans="1:13" s="7" customFormat="1" ht="30" customHeight="1">
      <c r="A14" s="26" t="s">
        <v>3</v>
      </c>
      <c r="B14" s="13" t="s">
        <v>4</v>
      </c>
      <c r="C14" s="24">
        <v>1</v>
      </c>
      <c r="D14" s="125"/>
      <c r="E14" s="126"/>
      <c r="F14" s="43"/>
      <c r="G14" s="14" t="s">
        <v>20</v>
      </c>
      <c r="H14" s="43"/>
      <c r="I14" s="14" t="s">
        <v>21</v>
      </c>
      <c r="J14" s="125"/>
      <c r="K14" s="126"/>
      <c r="L14" s="28" t="str">
        <f>IF(F14="〇",3,IF(H14="〇",5,"0"))</f>
        <v>0</v>
      </c>
    </row>
    <row r="15" spans="1:13" s="7" customFormat="1" ht="30" customHeight="1">
      <c r="A15" s="26" t="s">
        <v>37</v>
      </c>
      <c r="B15" s="13" t="s">
        <v>90</v>
      </c>
      <c r="C15" s="24">
        <v>1</v>
      </c>
      <c r="D15" s="41"/>
      <c r="E15" s="88" t="s">
        <v>91</v>
      </c>
      <c r="F15" s="43"/>
      <c r="G15" s="88" t="s">
        <v>137</v>
      </c>
      <c r="H15" s="43"/>
      <c r="I15" s="14" t="s">
        <v>92</v>
      </c>
      <c r="J15" s="125"/>
      <c r="K15" s="126"/>
      <c r="L15" s="28" t="str">
        <f>IF(D15="〇",2,IF(F15="〇",6,IF(H15="〇",10,"0")))</f>
        <v>0</v>
      </c>
    </row>
    <row r="16" spans="1:13" s="7" customFormat="1" ht="58.5" customHeight="1">
      <c r="A16" s="26" t="s">
        <v>94</v>
      </c>
      <c r="B16" s="13" t="s">
        <v>108</v>
      </c>
      <c r="C16" s="87">
        <v>2</v>
      </c>
      <c r="D16" s="41"/>
      <c r="E16" s="93" t="s">
        <v>109</v>
      </c>
      <c r="F16" s="43"/>
      <c r="G16" s="93" t="s">
        <v>110</v>
      </c>
      <c r="H16" s="43"/>
      <c r="I16" s="94" t="s">
        <v>112</v>
      </c>
      <c r="J16" s="43"/>
      <c r="K16" s="94" t="s">
        <v>111</v>
      </c>
      <c r="L16" s="28" t="str">
        <f>IF(D16="〇",2,IF(F16="〇",6,IF(H16="〇",10,"0")))</f>
        <v>0</v>
      </c>
    </row>
    <row r="17" spans="1:12" s="7" customFormat="1" ht="37.5" customHeight="1">
      <c r="A17" s="30" t="s">
        <v>95</v>
      </c>
      <c r="B17" s="13" t="s">
        <v>93</v>
      </c>
      <c r="C17" s="32">
        <v>10</v>
      </c>
      <c r="D17" s="42"/>
      <c r="E17" s="89" t="s">
        <v>138</v>
      </c>
      <c r="F17" s="127"/>
      <c r="G17" s="128"/>
      <c r="H17" s="127"/>
      <c r="I17" s="128"/>
      <c r="J17" s="127"/>
      <c r="K17" s="128"/>
      <c r="L17" s="28" t="str">
        <f>IF(D17="〇",5,"0")</f>
        <v>0</v>
      </c>
    </row>
    <row r="18" spans="1:12" s="7" customFormat="1" ht="30" customHeight="1">
      <c r="A18" s="30" t="s">
        <v>123</v>
      </c>
      <c r="B18" s="31" t="s">
        <v>96</v>
      </c>
      <c r="C18" s="32">
        <v>5</v>
      </c>
      <c r="D18" s="42"/>
      <c r="E18" s="34" t="s">
        <v>97</v>
      </c>
      <c r="F18" s="127"/>
      <c r="G18" s="128"/>
      <c r="H18" s="127"/>
      <c r="I18" s="128"/>
      <c r="J18" s="127"/>
      <c r="K18" s="128"/>
      <c r="L18" s="28" t="str">
        <f>IF(D18="〇",1,IF(F18="〇",3,IF(H18="〇",5,"0")))</f>
        <v>0</v>
      </c>
    </row>
    <row r="19" spans="1:12" s="7" customFormat="1" ht="34.5" customHeight="1">
      <c r="A19" s="30" t="s">
        <v>124</v>
      </c>
      <c r="B19" s="31" t="s">
        <v>5</v>
      </c>
      <c r="C19" s="99">
        <v>1</v>
      </c>
      <c r="D19" s="42"/>
      <c r="E19" s="33" t="s">
        <v>22</v>
      </c>
      <c r="F19" s="44"/>
      <c r="G19" s="34" t="s">
        <v>141</v>
      </c>
      <c r="H19" s="45"/>
      <c r="I19" s="35" t="s">
        <v>142</v>
      </c>
      <c r="J19" s="45"/>
      <c r="K19" s="35" t="s">
        <v>35</v>
      </c>
      <c r="L19" s="28" t="str">
        <f>IF(D19="〇",1,IF(F19="〇",3,IF(H19="〇",5,"0")))</f>
        <v>0</v>
      </c>
    </row>
    <row r="20" spans="1:12" s="7" customFormat="1" ht="30" customHeight="1">
      <c r="A20" s="30" t="s">
        <v>125</v>
      </c>
      <c r="B20" s="31" t="s">
        <v>25</v>
      </c>
      <c r="C20" s="32">
        <v>1</v>
      </c>
      <c r="D20" s="42"/>
      <c r="E20" s="33" t="s">
        <v>32</v>
      </c>
      <c r="F20" s="44"/>
      <c r="G20" s="33" t="s">
        <v>33</v>
      </c>
      <c r="H20" s="44"/>
      <c r="I20" s="33" t="s">
        <v>34</v>
      </c>
      <c r="J20" s="127"/>
      <c r="K20" s="128"/>
      <c r="L20" s="28" t="str">
        <f>IF(D20="〇",1,IF(F20="〇",3,IF(H20="〇",5,"0")))</f>
        <v>0</v>
      </c>
    </row>
    <row r="21" spans="1:12" s="7" customFormat="1" ht="30" customHeight="1">
      <c r="A21" s="91" t="s">
        <v>126</v>
      </c>
      <c r="B21" s="100" t="s">
        <v>114</v>
      </c>
      <c r="C21" s="101">
        <v>2</v>
      </c>
      <c r="D21" s="42"/>
      <c r="E21" s="102" t="s">
        <v>102</v>
      </c>
      <c r="F21" s="44"/>
      <c r="G21" s="102" t="s">
        <v>103</v>
      </c>
      <c r="H21" s="44"/>
      <c r="I21" s="102" t="s">
        <v>104</v>
      </c>
      <c r="J21" s="44"/>
      <c r="K21" s="102" t="s">
        <v>105</v>
      </c>
      <c r="L21" s="92" t="str">
        <f>IF(D21="〇",3,IF(F21="〇",9,IF(H21="〇",15,"0")))</f>
        <v>0</v>
      </c>
    </row>
    <row r="22" spans="1:12" s="7" customFormat="1" ht="30" customHeight="1">
      <c r="A22" s="30" t="s">
        <v>130</v>
      </c>
      <c r="B22" s="31" t="s">
        <v>129</v>
      </c>
      <c r="C22" s="32">
        <v>2</v>
      </c>
      <c r="D22" s="42"/>
      <c r="E22" s="33" t="s">
        <v>23</v>
      </c>
      <c r="F22" s="44"/>
      <c r="G22" s="35" t="s">
        <v>28</v>
      </c>
      <c r="H22" s="45"/>
      <c r="I22" s="36" t="s">
        <v>29</v>
      </c>
      <c r="J22" s="46"/>
      <c r="K22" s="33" t="s">
        <v>24</v>
      </c>
      <c r="L22" s="28" t="str">
        <f>IF(D22="〇",2,IF(F22="〇",6,IF(H22="〇",10,IF(J22="〇",16,"0"))))</f>
        <v>0</v>
      </c>
    </row>
    <row r="23" spans="1:12" s="7" customFormat="1" ht="30" customHeight="1">
      <c r="A23" s="30" t="s">
        <v>131</v>
      </c>
      <c r="B23" s="31" t="s">
        <v>122</v>
      </c>
      <c r="C23" s="32">
        <v>3</v>
      </c>
      <c r="D23" s="127"/>
      <c r="E23" s="128"/>
      <c r="F23" s="44"/>
      <c r="G23" s="35" t="s">
        <v>127</v>
      </c>
      <c r="H23" s="95"/>
      <c r="I23" s="35" t="s">
        <v>128</v>
      </c>
      <c r="J23" s="46"/>
      <c r="K23" s="33" t="s">
        <v>116</v>
      </c>
      <c r="L23" s="28" t="str">
        <f>IF(F23="〇",6,IF(H23="〇",10,"0"))</f>
        <v>0</v>
      </c>
    </row>
    <row r="24" spans="1:12" s="76" customFormat="1" ht="30" customHeight="1">
      <c r="A24" s="103" t="s">
        <v>132</v>
      </c>
      <c r="B24" s="31" t="s">
        <v>115</v>
      </c>
      <c r="C24" s="32">
        <v>5</v>
      </c>
      <c r="D24" s="42"/>
      <c r="E24" s="33" t="s">
        <v>46</v>
      </c>
      <c r="F24" s="127"/>
      <c r="G24" s="128"/>
      <c r="H24" s="127"/>
      <c r="I24" s="128"/>
      <c r="J24" s="127"/>
      <c r="K24" s="128"/>
      <c r="L24" s="75">
        <f>C24*D24</f>
        <v>0</v>
      </c>
    </row>
    <row r="25" spans="1:12" s="76" customFormat="1" ht="45.75" customHeight="1">
      <c r="A25" s="30" t="s">
        <v>133</v>
      </c>
      <c r="B25" s="31" t="s">
        <v>107</v>
      </c>
      <c r="C25" s="32">
        <v>10</v>
      </c>
      <c r="D25" s="42"/>
      <c r="E25" s="33" t="s">
        <v>106</v>
      </c>
      <c r="F25" s="44"/>
      <c r="G25" s="33" t="s">
        <v>98</v>
      </c>
      <c r="H25" s="127"/>
      <c r="I25" s="128"/>
      <c r="J25" s="127"/>
      <c r="K25" s="128"/>
      <c r="L25" s="75" t="str">
        <f>IF(D25="〇",1,IF(F25="〇",3,IF(H25="〇",5,"0")))</f>
        <v>0</v>
      </c>
    </row>
    <row r="26" spans="1:12" s="76" customFormat="1" ht="30" customHeight="1" thickBot="1">
      <c r="A26" s="30" t="s">
        <v>134</v>
      </c>
      <c r="B26" s="31" t="s">
        <v>99</v>
      </c>
      <c r="C26" s="32">
        <v>5</v>
      </c>
      <c r="D26" s="42"/>
      <c r="E26" s="35" t="s">
        <v>140</v>
      </c>
      <c r="F26" s="44"/>
      <c r="G26" s="34" t="s">
        <v>139</v>
      </c>
      <c r="H26" s="148"/>
      <c r="I26" s="149"/>
      <c r="J26" s="127"/>
      <c r="K26" s="128"/>
      <c r="L26" s="75" t="str">
        <f>IF(D26="〇",1,IF(F26="〇",3,IF(H26="〇",5,"0")))</f>
        <v>0</v>
      </c>
    </row>
    <row r="27" spans="1:12" s="7" customFormat="1" ht="37.5" customHeight="1" thickTop="1" thickBot="1">
      <c r="A27" s="122" t="s">
        <v>41</v>
      </c>
      <c r="B27" s="123"/>
      <c r="C27" s="123"/>
      <c r="D27" s="123"/>
      <c r="E27" s="123"/>
      <c r="F27" s="123"/>
      <c r="G27" s="123"/>
      <c r="H27" s="123"/>
      <c r="I27" s="123"/>
      <c r="J27" s="123"/>
      <c r="K27" s="124"/>
      <c r="L27" s="29">
        <f>SUM(L9:L26)</f>
        <v>0</v>
      </c>
    </row>
    <row r="28" spans="1:12" s="7" customFormat="1" ht="30" customHeight="1" thickBot="1">
      <c r="A28" s="104" t="s">
        <v>135</v>
      </c>
      <c r="B28" s="37" t="s">
        <v>39</v>
      </c>
      <c r="C28" s="38" t="s">
        <v>30</v>
      </c>
      <c r="D28" s="40"/>
      <c r="E28" s="39" t="s">
        <v>31</v>
      </c>
      <c r="F28" s="119"/>
      <c r="G28" s="120"/>
      <c r="H28" s="120"/>
      <c r="I28" s="120"/>
      <c r="J28" s="120"/>
      <c r="K28" s="121"/>
      <c r="L28" s="80">
        <f>D28</f>
        <v>0</v>
      </c>
    </row>
    <row r="29" spans="1:12" s="7" customFormat="1" ht="30" customHeight="1" thickBot="1">
      <c r="A29" s="104" t="s">
        <v>136</v>
      </c>
      <c r="B29" s="37" t="s">
        <v>40</v>
      </c>
      <c r="C29" s="38" t="s">
        <v>30</v>
      </c>
      <c r="D29" s="40"/>
      <c r="E29" s="39" t="s">
        <v>31</v>
      </c>
      <c r="F29" s="119"/>
      <c r="G29" s="120"/>
      <c r="H29" s="120"/>
      <c r="I29" s="120"/>
      <c r="J29" s="120"/>
      <c r="K29" s="121"/>
      <c r="L29" s="80">
        <f>D29</f>
        <v>0</v>
      </c>
    </row>
    <row r="30" spans="1:12">
      <c r="B30" s="64" t="s">
        <v>113</v>
      </c>
    </row>
  </sheetData>
  <mergeCells count="37">
    <mergeCell ref="J8:L8"/>
    <mergeCell ref="C6:G6"/>
    <mergeCell ref="C7:L7"/>
    <mergeCell ref="J25:K25"/>
    <mergeCell ref="J26:K26"/>
    <mergeCell ref="H26:I26"/>
    <mergeCell ref="J24:K24"/>
    <mergeCell ref="F24:G24"/>
    <mergeCell ref="H24:I24"/>
    <mergeCell ref="H25:I25"/>
    <mergeCell ref="A10:B12"/>
    <mergeCell ref="C10:C12"/>
    <mergeCell ref="D10:K10"/>
    <mergeCell ref="L10:L12"/>
    <mergeCell ref="D11:E11"/>
    <mergeCell ref="F11:G11"/>
    <mergeCell ref="H11:I11"/>
    <mergeCell ref="J11:K11"/>
    <mergeCell ref="D12:E12"/>
    <mergeCell ref="F12:G12"/>
    <mergeCell ref="H12:I12"/>
    <mergeCell ref="J12:K12"/>
    <mergeCell ref="F29:K29"/>
    <mergeCell ref="A27:K27"/>
    <mergeCell ref="F28:K28"/>
    <mergeCell ref="J13:K13"/>
    <mergeCell ref="D14:E14"/>
    <mergeCell ref="J14:K14"/>
    <mergeCell ref="J15:K15"/>
    <mergeCell ref="F17:G17"/>
    <mergeCell ref="H17:I17"/>
    <mergeCell ref="J17:K17"/>
    <mergeCell ref="F18:G18"/>
    <mergeCell ref="H18:I18"/>
    <mergeCell ref="J18:K18"/>
    <mergeCell ref="J20:K20"/>
    <mergeCell ref="D23:E23"/>
  </mergeCells>
  <phoneticPr fontId="3"/>
  <printOptions horizontalCentered="1"/>
  <pageMargins left="0.51181102362204722" right="0.51181102362204722" top="0.74803149606299213" bottom="0.74803149606299213" header="0.51181102362204722" footer="0.31496062992125984"/>
  <pageSetup paperSize="9" scale="93" orientation="portrait" r:id="rId1"/>
  <headerFooter>
    <oddHeader>&amp;L【医療機器治験】&amp;R西暦2023年　　月　　日</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O23"/>
  <sheetViews>
    <sheetView view="pageBreakPreview" zoomScaleNormal="100" zoomScaleSheetLayoutView="100" workbookViewId="0">
      <selection activeCell="C2" sqref="C2:G2"/>
    </sheetView>
  </sheetViews>
  <sheetFormatPr defaultRowHeight="13"/>
  <cols>
    <col min="1" max="1" width="3.90625" style="50" customWidth="1"/>
    <col min="2" max="2" width="17.08984375" style="2" customWidth="1"/>
    <col min="3" max="3" width="2.90625" style="50" bestFit="1" customWidth="1"/>
    <col min="4" max="4" width="2.90625" style="50" customWidth="1"/>
    <col min="5" max="5" width="13.6328125" style="50" customWidth="1"/>
    <col min="6" max="7" width="4.453125" style="50" customWidth="1"/>
    <col min="8" max="8" width="2.6328125" style="50" customWidth="1"/>
    <col min="9" max="9" width="13.6328125" style="50" customWidth="1"/>
    <col min="10" max="11" width="4.453125" style="50" customWidth="1"/>
    <col min="12" max="12" width="8.7265625" customWidth="1"/>
    <col min="13" max="13" width="1.6328125" customWidth="1"/>
  </cols>
  <sheetData>
    <row r="1" spans="1:15">
      <c r="A1" s="16" t="s">
        <v>73</v>
      </c>
      <c r="L1" s="79"/>
    </row>
    <row r="2" spans="1:15" s="76" customFormat="1" ht="21" customHeight="1">
      <c r="A2" s="98"/>
      <c r="B2" s="109" t="s">
        <v>88</v>
      </c>
      <c r="C2" s="150">
        <f>'実施症例 '!C6:G6</f>
        <v>0</v>
      </c>
      <c r="D2" s="150"/>
      <c r="E2" s="150"/>
      <c r="F2" s="150"/>
      <c r="G2" s="150"/>
      <c r="H2" s="110"/>
      <c r="I2" s="110"/>
      <c r="J2" s="110"/>
      <c r="K2" s="110"/>
      <c r="L2" s="111"/>
    </row>
    <row r="3" spans="1:15" s="76" customFormat="1" ht="39.75" customHeight="1">
      <c r="A3" s="112"/>
      <c r="B3" s="113" t="s">
        <v>2</v>
      </c>
      <c r="C3" s="151">
        <f>'実施症例 '!C7:L7</f>
        <v>0</v>
      </c>
      <c r="D3" s="151"/>
      <c r="E3" s="151"/>
      <c r="F3" s="151"/>
      <c r="G3" s="151"/>
      <c r="H3" s="151"/>
      <c r="I3" s="151"/>
      <c r="J3" s="151"/>
      <c r="K3" s="151"/>
      <c r="L3" s="151"/>
      <c r="M3" s="114"/>
      <c r="N3" s="115"/>
      <c r="O3" s="115"/>
    </row>
    <row r="4" spans="1:15" s="76" customFormat="1" ht="18" customHeight="1">
      <c r="A4" s="98"/>
      <c r="B4" s="97"/>
      <c r="C4" s="116"/>
      <c r="D4" s="116"/>
      <c r="E4" s="116"/>
      <c r="F4" s="116"/>
      <c r="G4" s="116"/>
      <c r="H4" s="116"/>
      <c r="I4" s="117" t="s">
        <v>26</v>
      </c>
      <c r="J4" s="152">
        <f>'実施症例 '!J8:L8</f>
        <v>0</v>
      </c>
      <c r="K4" s="152"/>
      <c r="L4" s="152"/>
      <c r="M4" s="118" t="s">
        <v>27</v>
      </c>
    </row>
    <row r="5" spans="1:15" s="63" customFormat="1" ht="25.5" customHeight="1">
      <c r="A5" s="60" t="s">
        <v>43</v>
      </c>
      <c r="B5" s="61" t="s">
        <v>57</v>
      </c>
      <c r="C5" s="62"/>
      <c r="D5" s="62"/>
      <c r="E5" s="62"/>
      <c r="F5" s="62"/>
      <c r="G5" s="62"/>
      <c r="H5" s="62"/>
      <c r="I5" s="62"/>
      <c r="J5" s="62"/>
      <c r="K5" s="62"/>
      <c r="L5" s="4"/>
    </row>
    <row r="6" spans="1:15" s="7" customFormat="1" ht="6" customHeight="1" thickBot="1">
      <c r="A6" s="6"/>
      <c r="B6" s="5"/>
      <c r="C6" s="6"/>
      <c r="D6" s="6"/>
      <c r="E6" s="6"/>
      <c r="F6" s="6"/>
      <c r="G6" s="6"/>
      <c r="H6" s="6"/>
      <c r="I6" s="6"/>
      <c r="J6" s="6"/>
      <c r="K6" s="6"/>
    </row>
    <row r="7" spans="1:15" s="7" customFormat="1" ht="27.75" customHeight="1" thickBot="1">
      <c r="A7" s="165" t="s">
        <v>56</v>
      </c>
      <c r="B7" s="166"/>
      <c r="C7" s="166"/>
      <c r="D7" s="166"/>
      <c r="E7" s="166"/>
      <c r="F7" s="166"/>
      <c r="G7" s="166"/>
      <c r="H7" s="166"/>
      <c r="I7" s="166"/>
      <c r="J7" s="166"/>
      <c r="K7" s="166"/>
      <c r="L7" s="167"/>
    </row>
    <row r="8" spans="1:15" s="7" customFormat="1" ht="28.5" customHeight="1">
      <c r="A8" s="129" t="s">
        <v>16</v>
      </c>
      <c r="B8" s="130"/>
      <c r="C8" s="133" t="s">
        <v>6</v>
      </c>
      <c r="D8" s="135" t="s">
        <v>11</v>
      </c>
      <c r="E8" s="136"/>
      <c r="F8" s="136"/>
      <c r="G8" s="136"/>
      <c r="H8" s="136"/>
      <c r="I8" s="136"/>
      <c r="J8" s="136"/>
      <c r="K8" s="137"/>
      <c r="L8" s="138" t="s">
        <v>11</v>
      </c>
    </row>
    <row r="9" spans="1:15" s="6" customFormat="1" ht="15" customHeight="1">
      <c r="A9" s="131"/>
      <c r="B9" s="132"/>
      <c r="C9" s="134"/>
      <c r="D9" s="141" t="s">
        <v>12</v>
      </c>
      <c r="E9" s="158"/>
      <c r="F9" s="158"/>
      <c r="G9" s="142"/>
      <c r="H9" s="141" t="s">
        <v>13</v>
      </c>
      <c r="I9" s="158"/>
      <c r="J9" s="158"/>
      <c r="K9" s="142"/>
      <c r="L9" s="139"/>
    </row>
    <row r="10" spans="1:15" s="6" customFormat="1" ht="25.5" customHeight="1">
      <c r="A10" s="131"/>
      <c r="B10" s="132"/>
      <c r="C10" s="134"/>
      <c r="D10" s="143" t="s">
        <v>7</v>
      </c>
      <c r="E10" s="159"/>
      <c r="F10" s="159"/>
      <c r="G10" s="144"/>
      <c r="H10" s="143" t="s">
        <v>47</v>
      </c>
      <c r="I10" s="159"/>
      <c r="J10" s="159"/>
      <c r="K10" s="144"/>
      <c r="L10" s="140"/>
    </row>
    <row r="11" spans="1:15" s="7" customFormat="1" ht="50.15" customHeight="1">
      <c r="A11" s="54" t="s">
        <v>1</v>
      </c>
      <c r="B11" s="55" t="s">
        <v>50</v>
      </c>
      <c r="C11" s="49">
        <v>1</v>
      </c>
      <c r="D11" s="163" t="s">
        <v>48</v>
      </c>
      <c r="E11" s="164"/>
      <c r="F11" s="66"/>
      <c r="G11" s="65" t="s">
        <v>46</v>
      </c>
      <c r="H11" s="160"/>
      <c r="I11" s="161"/>
      <c r="J11" s="161"/>
      <c r="K11" s="162"/>
      <c r="L11" s="28">
        <f>F11</f>
        <v>0</v>
      </c>
    </row>
    <row r="12" spans="1:15" s="7" customFormat="1" ht="50.15" customHeight="1" thickBot="1">
      <c r="A12" s="54" t="s">
        <v>52</v>
      </c>
      <c r="B12" s="55" t="s">
        <v>49</v>
      </c>
      <c r="C12" s="32">
        <v>1</v>
      </c>
      <c r="D12" s="156" t="s">
        <v>48</v>
      </c>
      <c r="E12" s="157"/>
      <c r="F12" s="69"/>
      <c r="G12" s="74" t="s">
        <v>46</v>
      </c>
      <c r="H12" s="156" t="s">
        <v>54</v>
      </c>
      <c r="I12" s="157"/>
      <c r="J12" s="69"/>
      <c r="K12" s="74" t="s">
        <v>46</v>
      </c>
      <c r="L12" s="28">
        <f>F12+J12*2</f>
        <v>0</v>
      </c>
    </row>
    <row r="13" spans="1:15" s="7" customFormat="1" ht="37.5" customHeight="1" thickTop="1" thickBot="1">
      <c r="A13" s="122" t="s">
        <v>55</v>
      </c>
      <c r="B13" s="123"/>
      <c r="C13" s="123"/>
      <c r="D13" s="123"/>
      <c r="E13" s="123"/>
      <c r="F13" s="123"/>
      <c r="G13" s="123"/>
      <c r="H13" s="123"/>
      <c r="I13" s="123"/>
      <c r="J13" s="123"/>
      <c r="K13" s="124"/>
      <c r="L13" s="29">
        <f>SUM(L11:L12)</f>
        <v>0</v>
      </c>
    </row>
    <row r="14" spans="1:15" ht="13.5" thickBot="1"/>
    <row r="15" spans="1:15" s="7" customFormat="1" ht="27.75" customHeight="1" thickBot="1">
      <c r="A15" s="165" t="s">
        <v>76</v>
      </c>
      <c r="B15" s="166"/>
      <c r="C15" s="166"/>
      <c r="D15" s="166"/>
      <c r="E15" s="166"/>
      <c r="F15" s="166"/>
      <c r="G15" s="166"/>
      <c r="H15" s="166"/>
      <c r="I15" s="166"/>
      <c r="J15" s="166"/>
      <c r="K15" s="166"/>
      <c r="L15" s="167"/>
    </row>
    <row r="16" spans="1:15" s="7" customFormat="1" ht="28.5" customHeight="1">
      <c r="A16" s="129" t="s">
        <v>16</v>
      </c>
      <c r="B16" s="130"/>
      <c r="C16" s="133" t="s">
        <v>6</v>
      </c>
      <c r="D16" s="135" t="s">
        <v>11</v>
      </c>
      <c r="E16" s="136"/>
      <c r="F16" s="136"/>
      <c r="G16" s="136"/>
      <c r="H16" s="136"/>
      <c r="I16" s="136"/>
      <c r="J16" s="136"/>
      <c r="K16" s="137"/>
      <c r="L16" s="138" t="s">
        <v>11</v>
      </c>
    </row>
    <row r="17" spans="1:12" s="6" customFormat="1" ht="15" customHeight="1">
      <c r="A17" s="131"/>
      <c r="B17" s="132"/>
      <c r="C17" s="134"/>
      <c r="D17" s="141" t="s">
        <v>12</v>
      </c>
      <c r="E17" s="158"/>
      <c r="F17" s="158"/>
      <c r="G17" s="142"/>
      <c r="H17" s="141" t="s">
        <v>13</v>
      </c>
      <c r="I17" s="158"/>
      <c r="J17" s="158"/>
      <c r="K17" s="142"/>
      <c r="L17" s="139"/>
    </row>
    <row r="18" spans="1:12" s="6" customFormat="1" ht="25.5" customHeight="1">
      <c r="A18" s="131"/>
      <c r="B18" s="132"/>
      <c r="C18" s="134"/>
      <c r="D18" s="143" t="s">
        <v>7</v>
      </c>
      <c r="E18" s="159"/>
      <c r="F18" s="159"/>
      <c r="G18" s="144"/>
      <c r="H18" s="143" t="s">
        <v>47</v>
      </c>
      <c r="I18" s="159"/>
      <c r="J18" s="159"/>
      <c r="K18" s="144"/>
      <c r="L18" s="140"/>
    </row>
    <row r="19" spans="1:12" s="7" customFormat="1" ht="50.15" customHeight="1">
      <c r="A19" s="54" t="s">
        <v>1</v>
      </c>
      <c r="B19" s="55" t="s">
        <v>50</v>
      </c>
      <c r="C19" s="52">
        <v>1</v>
      </c>
      <c r="D19" s="163" t="s">
        <v>51</v>
      </c>
      <c r="E19" s="164"/>
      <c r="F19" s="66"/>
      <c r="G19" s="65" t="s">
        <v>46</v>
      </c>
      <c r="H19" s="153"/>
      <c r="I19" s="154"/>
      <c r="J19" s="154"/>
      <c r="K19" s="155"/>
      <c r="L19" s="28">
        <f>F19</f>
        <v>0</v>
      </c>
    </row>
    <row r="20" spans="1:12" s="7" customFormat="1" ht="50.15" customHeight="1" thickBot="1">
      <c r="A20" s="54" t="s">
        <v>45</v>
      </c>
      <c r="B20" s="55" t="s">
        <v>49</v>
      </c>
      <c r="C20" s="32">
        <v>1</v>
      </c>
      <c r="D20" s="156" t="s">
        <v>51</v>
      </c>
      <c r="E20" s="157"/>
      <c r="F20" s="69"/>
      <c r="G20" s="74" t="s">
        <v>46</v>
      </c>
      <c r="H20" s="156" t="s">
        <v>53</v>
      </c>
      <c r="I20" s="157"/>
      <c r="J20" s="69"/>
      <c r="K20" s="74" t="s">
        <v>46</v>
      </c>
      <c r="L20" s="28">
        <f>F20+2*J20</f>
        <v>0</v>
      </c>
    </row>
    <row r="21" spans="1:12" s="7" customFormat="1" ht="37.5" customHeight="1" thickTop="1" thickBot="1">
      <c r="A21" s="122" t="s">
        <v>55</v>
      </c>
      <c r="B21" s="123"/>
      <c r="C21" s="123"/>
      <c r="D21" s="123"/>
      <c r="E21" s="123"/>
      <c r="F21" s="123"/>
      <c r="G21" s="123"/>
      <c r="H21" s="123"/>
      <c r="I21" s="123"/>
      <c r="J21" s="123"/>
      <c r="K21" s="124"/>
      <c r="L21" s="29">
        <f>SUM(L19:L20)</f>
        <v>0</v>
      </c>
    </row>
    <row r="22" spans="1:12" ht="8.25" customHeight="1"/>
    <row r="23" spans="1:12" ht="22.5" customHeight="1">
      <c r="A23" s="53"/>
      <c r="B23" s="64" t="s">
        <v>75</v>
      </c>
      <c r="C23" s="53"/>
      <c r="D23" s="53"/>
      <c r="E23" s="53"/>
      <c r="F23" s="53"/>
      <c r="G23" s="53"/>
      <c r="H23" s="53"/>
      <c r="I23" s="53"/>
      <c r="J23" s="53"/>
      <c r="K23" s="53"/>
    </row>
  </sheetData>
  <mergeCells count="31">
    <mergeCell ref="C2:G2"/>
    <mergeCell ref="C3:L3"/>
    <mergeCell ref="J4:L4"/>
    <mergeCell ref="H20:I20"/>
    <mergeCell ref="D20:E20"/>
    <mergeCell ref="A7:L7"/>
    <mergeCell ref="L8:L10"/>
    <mergeCell ref="A16:B18"/>
    <mergeCell ref="C16:C18"/>
    <mergeCell ref="D16:K16"/>
    <mergeCell ref="L16:L18"/>
    <mergeCell ref="D17:G17"/>
    <mergeCell ref="H17:K17"/>
    <mergeCell ref="D18:G18"/>
    <mergeCell ref="H18:K18"/>
    <mergeCell ref="A21:K21"/>
    <mergeCell ref="H19:K19"/>
    <mergeCell ref="H12:I12"/>
    <mergeCell ref="A8:B10"/>
    <mergeCell ref="C8:C10"/>
    <mergeCell ref="D8:K8"/>
    <mergeCell ref="H9:K9"/>
    <mergeCell ref="H10:K10"/>
    <mergeCell ref="D9:G9"/>
    <mergeCell ref="D10:G10"/>
    <mergeCell ref="H11:K11"/>
    <mergeCell ref="D11:E11"/>
    <mergeCell ref="D12:E12"/>
    <mergeCell ref="D19:E19"/>
    <mergeCell ref="A13:K13"/>
    <mergeCell ref="A15:L15"/>
  </mergeCells>
  <phoneticPr fontId="3"/>
  <printOptions horizontalCentered="1"/>
  <pageMargins left="0.51181102362204722" right="0.51181102362204722" top="0.74803149606299213" bottom="0.74803149606299213" header="0.51181102362204722" footer="0.31496062992125984"/>
  <pageSetup paperSize="9" orientation="portrait" r:id="rId1"/>
  <headerFooter>
    <oddHeader>&amp;L【医療機器治験】&amp;R西暦2023年　　月　　日</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O26"/>
  <sheetViews>
    <sheetView view="pageBreakPreview" topLeftCell="B1" zoomScaleNormal="100" zoomScaleSheetLayoutView="100" workbookViewId="0">
      <selection activeCell="O16" sqref="O16"/>
    </sheetView>
  </sheetViews>
  <sheetFormatPr defaultRowHeight="13"/>
  <cols>
    <col min="1" max="1" width="3.90625" style="53" customWidth="1"/>
    <col min="2" max="2" width="17.08984375" style="2" customWidth="1"/>
    <col min="3" max="3" width="2.90625" style="53" bestFit="1" customWidth="1"/>
    <col min="4" max="4" width="2.90625" style="53" customWidth="1"/>
    <col min="5" max="5" width="13.6328125" style="53" customWidth="1"/>
    <col min="6" max="7" width="4.453125" style="53" customWidth="1"/>
    <col min="8" max="8" width="2.6328125" style="53" customWidth="1"/>
    <col min="9" max="9" width="13.6328125" style="53" customWidth="1"/>
    <col min="10" max="11" width="4.453125" style="53" customWidth="1"/>
    <col min="12" max="12" width="8.7265625" customWidth="1"/>
    <col min="13" max="13" width="1.6328125" customWidth="1"/>
  </cols>
  <sheetData>
    <row r="1" spans="1:15">
      <c r="A1" s="16" t="s">
        <v>82</v>
      </c>
      <c r="L1" s="79"/>
    </row>
    <row r="2" spans="1:15" s="76" customFormat="1" ht="21" customHeight="1">
      <c r="A2" s="98"/>
      <c r="B2" s="109" t="s">
        <v>88</v>
      </c>
      <c r="C2" s="150">
        <f>'実施症例 '!C6:G6</f>
        <v>0</v>
      </c>
      <c r="D2" s="150"/>
      <c r="E2" s="150"/>
      <c r="F2" s="150"/>
      <c r="G2" s="150"/>
      <c r="H2" s="110"/>
      <c r="I2" s="110"/>
      <c r="J2" s="110"/>
      <c r="K2" s="110"/>
      <c r="L2" s="111"/>
    </row>
    <row r="3" spans="1:15" s="76" customFormat="1" ht="39.75" customHeight="1">
      <c r="A3" s="112"/>
      <c r="B3" s="113" t="s">
        <v>2</v>
      </c>
      <c r="C3" s="151">
        <f>'実施症例 '!C7:L7</f>
        <v>0</v>
      </c>
      <c r="D3" s="151"/>
      <c r="E3" s="151"/>
      <c r="F3" s="151"/>
      <c r="G3" s="151"/>
      <c r="H3" s="151"/>
      <c r="I3" s="151"/>
      <c r="J3" s="151"/>
      <c r="K3" s="151"/>
      <c r="L3" s="151"/>
      <c r="M3" s="114"/>
      <c r="N3" s="115"/>
      <c r="O3" s="115"/>
    </row>
    <row r="4" spans="1:15" s="76" customFormat="1" ht="18" customHeight="1">
      <c r="A4" s="98"/>
      <c r="B4" s="97"/>
      <c r="C4" s="116"/>
      <c r="D4" s="116"/>
      <c r="E4" s="116"/>
      <c r="F4" s="116"/>
      <c r="G4" s="116"/>
      <c r="H4" s="116"/>
      <c r="I4" s="117" t="s">
        <v>26</v>
      </c>
      <c r="J4" s="152">
        <f>'実施症例 '!J8:L8</f>
        <v>0</v>
      </c>
      <c r="K4" s="152"/>
      <c r="L4" s="152"/>
      <c r="M4" s="118" t="s">
        <v>27</v>
      </c>
    </row>
    <row r="5" spans="1:15" s="63" customFormat="1" ht="25.5" customHeight="1">
      <c r="A5" s="60" t="s">
        <v>43</v>
      </c>
      <c r="B5" s="61" t="s">
        <v>74</v>
      </c>
      <c r="C5" s="62"/>
      <c r="D5" s="62"/>
      <c r="E5" s="62"/>
      <c r="F5" s="62"/>
      <c r="G5" s="62"/>
      <c r="H5" s="62"/>
      <c r="I5" s="62"/>
      <c r="J5" s="62"/>
      <c r="K5" s="62"/>
    </row>
    <row r="6" spans="1:15" ht="4.5" customHeight="1" thickBot="1"/>
    <row r="7" spans="1:15" s="7" customFormat="1" ht="27.75" customHeight="1" thickBot="1">
      <c r="A7" s="165" t="s">
        <v>58</v>
      </c>
      <c r="B7" s="166"/>
      <c r="C7" s="166"/>
      <c r="D7" s="166"/>
      <c r="E7" s="166"/>
      <c r="F7" s="166"/>
      <c r="G7" s="166"/>
      <c r="H7" s="166"/>
      <c r="I7" s="166"/>
      <c r="J7" s="166"/>
      <c r="K7" s="166"/>
      <c r="L7" s="167"/>
    </row>
    <row r="8" spans="1:15" s="7" customFormat="1" ht="28.5" customHeight="1">
      <c r="A8" s="129" t="s">
        <v>16</v>
      </c>
      <c r="B8" s="130"/>
      <c r="C8" s="133" t="s">
        <v>6</v>
      </c>
      <c r="D8" s="135" t="s">
        <v>11</v>
      </c>
      <c r="E8" s="136"/>
      <c r="F8" s="136"/>
      <c r="G8" s="136"/>
      <c r="H8" s="136"/>
      <c r="I8" s="136"/>
      <c r="J8" s="136"/>
      <c r="K8" s="137"/>
      <c r="L8" s="138" t="s">
        <v>11</v>
      </c>
    </row>
    <row r="9" spans="1:15" s="6" customFormat="1" ht="15" customHeight="1">
      <c r="A9" s="131"/>
      <c r="B9" s="132"/>
      <c r="C9" s="134"/>
      <c r="D9" s="141" t="s">
        <v>12</v>
      </c>
      <c r="E9" s="158"/>
      <c r="F9" s="158"/>
      <c r="G9" s="142"/>
      <c r="H9" s="141" t="s">
        <v>13</v>
      </c>
      <c r="I9" s="158"/>
      <c r="J9" s="158"/>
      <c r="K9" s="142"/>
      <c r="L9" s="139"/>
    </row>
    <row r="10" spans="1:15" s="6" customFormat="1" ht="25.5" customHeight="1">
      <c r="A10" s="131"/>
      <c r="B10" s="132"/>
      <c r="C10" s="134"/>
      <c r="D10" s="143" t="s">
        <v>7</v>
      </c>
      <c r="E10" s="159"/>
      <c r="F10" s="159"/>
      <c r="G10" s="144"/>
      <c r="H10" s="143" t="s">
        <v>9</v>
      </c>
      <c r="I10" s="159"/>
      <c r="J10" s="159"/>
      <c r="K10" s="144"/>
      <c r="L10" s="140"/>
    </row>
    <row r="11" spans="1:15" s="7" customFormat="1" ht="50.15" customHeight="1">
      <c r="A11" s="54" t="s">
        <v>1</v>
      </c>
      <c r="B11" s="55" t="s">
        <v>60</v>
      </c>
      <c r="C11" s="52">
        <v>1</v>
      </c>
      <c r="D11" s="163" t="s">
        <v>61</v>
      </c>
      <c r="E11" s="164"/>
      <c r="F11" s="66"/>
      <c r="G11" s="65" t="s">
        <v>46</v>
      </c>
      <c r="H11" s="175"/>
      <c r="I11" s="176"/>
      <c r="J11" s="176"/>
      <c r="K11" s="177"/>
      <c r="L11" s="56">
        <f>F11</f>
        <v>0</v>
      </c>
    </row>
    <row r="12" spans="1:15" s="7" customFormat="1" ht="50.15" customHeight="1">
      <c r="A12" s="54" t="s">
        <v>45</v>
      </c>
      <c r="B12" s="55" t="s">
        <v>63</v>
      </c>
      <c r="C12" s="32">
        <v>3</v>
      </c>
      <c r="D12" s="168"/>
      <c r="E12" s="169"/>
      <c r="F12" s="169"/>
      <c r="G12" s="170"/>
      <c r="H12" s="163" t="s">
        <v>64</v>
      </c>
      <c r="I12" s="171"/>
      <c r="J12" s="172"/>
      <c r="K12" s="43"/>
      <c r="L12" s="56">
        <f>IF(K12="〇",15,0)</f>
        <v>0</v>
      </c>
    </row>
    <row r="13" spans="1:15" s="7" customFormat="1" ht="50.15" customHeight="1" thickBot="1">
      <c r="A13" s="54" t="s">
        <v>37</v>
      </c>
      <c r="B13" s="55" t="s">
        <v>83</v>
      </c>
      <c r="C13" s="32">
        <v>2</v>
      </c>
      <c r="D13" s="156" t="s">
        <v>84</v>
      </c>
      <c r="E13" s="173"/>
      <c r="F13" s="174"/>
      <c r="G13" s="43"/>
      <c r="H13" s="163" t="s">
        <v>85</v>
      </c>
      <c r="I13" s="171"/>
      <c r="J13" s="172"/>
      <c r="K13" s="43"/>
      <c r="L13" s="56">
        <f>IF(G13="〇",2,IF(K13="〇",10,0))</f>
        <v>0</v>
      </c>
    </row>
    <row r="14" spans="1:15" s="7" customFormat="1" ht="37.5" customHeight="1" thickTop="1" thickBot="1">
      <c r="A14" s="122" t="s">
        <v>59</v>
      </c>
      <c r="B14" s="123"/>
      <c r="C14" s="123"/>
      <c r="D14" s="123"/>
      <c r="E14" s="123"/>
      <c r="F14" s="123"/>
      <c r="G14" s="123"/>
      <c r="H14" s="123"/>
      <c r="I14" s="123"/>
      <c r="J14" s="51"/>
      <c r="K14" s="51"/>
      <c r="L14" s="57">
        <f>SUM(L11:L13)</f>
        <v>0</v>
      </c>
    </row>
    <row r="15" spans="1:15" ht="13.5" thickBot="1"/>
    <row r="16" spans="1:15" s="7" customFormat="1" ht="27.75" customHeight="1" thickBot="1">
      <c r="A16" s="165" t="s">
        <v>77</v>
      </c>
      <c r="B16" s="166"/>
      <c r="C16" s="166"/>
      <c r="D16" s="166"/>
      <c r="E16" s="166"/>
      <c r="F16" s="166"/>
      <c r="G16" s="166"/>
      <c r="H16" s="166"/>
      <c r="I16" s="166"/>
      <c r="J16" s="166"/>
      <c r="K16" s="166"/>
      <c r="L16" s="167"/>
    </row>
    <row r="17" spans="1:12" s="7" customFormat="1" ht="28.5" customHeight="1">
      <c r="A17" s="129" t="s">
        <v>16</v>
      </c>
      <c r="B17" s="130"/>
      <c r="C17" s="133" t="s">
        <v>6</v>
      </c>
      <c r="D17" s="135" t="s">
        <v>11</v>
      </c>
      <c r="E17" s="136"/>
      <c r="F17" s="136"/>
      <c r="G17" s="136"/>
      <c r="H17" s="136"/>
      <c r="I17" s="136"/>
      <c r="J17" s="136"/>
      <c r="K17" s="137"/>
      <c r="L17" s="138" t="s">
        <v>11</v>
      </c>
    </row>
    <row r="18" spans="1:12" s="6" customFormat="1" ht="15" customHeight="1">
      <c r="A18" s="131"/>
      <c r="B18" s="132"/>
      <c r="C18" s="134"/>
      <c r="D18" s="141" t="s">
        <v>12</v>
      </c>
      <c r="E18" s="158"/>
      <c r="F18" s="158"/>
      <c r="G18" s="142"/>
      <c r="H18" s="141" t="s">
        <v>13</v>
      </c>
      <c r="I18" s="158"/>
      <c r="J18" s="158"/>
      <c r="K18" s="142"/>
      <c r="L18" s="139"/>
    </row>
    <row r="19" spans="1:12" s="6" customFormat="1" ht="25.5" customHeight="1">
      <c r="A19" s="131"/>
      <c r="B19" s="132"/>
      <c r="C19" s="134"/>
      <c r="D19" s="143" t="s">
        <v>7</v>
      </c>
      <c r="E19" s="159"/>
      <c r="F19" s="159"/>
      <c r="G19" s="144"/>
      <c r="H19" s="143" t="s">
        <v>9</v>
      </c>
      <c r="I19" s="159"/>
      <c r="J19" s="159"/>
      <c r="K19" s="144"/>
      <c r="L19" s="140"/>
    </row>
    <row r="20" spans="1:12" s="7" customFormat="1" ht="50.15" customHeight="1">
      <c r="A20" s="54" t="s">
        <v>1</v>
      </c>
      <c r="B20" s="55" t="s">
        <v>60</v>
      </c>
      <c r="C20" s="52">
        <v>1</v>
      </c>
      <c r="D20" s="163" t="s">
        <v>62</v>
      </c>
      <c r="E20" s="164"/>
      <c r="F20" s="66"/>
      <c r="G20" s="65" t="s">
        <v>46</v>
      </c>
      <c r="H20" s="153"/>
      <c r="I20" s="154"/>
      <c r="J20" s="154"/>
      <c r="K20" s="155"/>
      <c r="L20" s="56">
        <f>F20</f>
        <v>0</v>
      </c>
    </row>
    <row r="21" spans="1:12" s="7" customFormat="1" ht="50.15" customHeight="1">
      <c r="A21" s="54" t="s">
        <v>45</v>
      </c>
      <c r="B21" s="55" t="s">
        <v>63</v>
      </c>
      <c r="C21" s="32">
        <v>3</v>
      </c>
      <c r="D21" s="168"/>
      <c r="E21" s="169"/>
      <c r="F21" s="169"/>
      <c r="G21" s="170"/>
      <c r="H21" s="163" t="s">
        <v>64</v>
      </c>
      <c r="I21" s="171"/>
      <c r="J21" s="172"/>
      <c r="K21" s="43"/>
      <c r="L21" s="56">
        <f>IF(K21="〇",15,0)</f>
        <v>0</v>
      </c>
    </row>
    <row r="22" spans="1:12" s="7" customFormat="1" ht="50.15" customHeight="1" thickBot="1">
      <c r="A22" s="54" t="s">
        <v>37</v>
      </c>
      <c r="B22" s="55" t="s">
        <v>81</v>
      </c>
      <c r="C22" s="32">
        <v>2</v>
      </c>
      <c r="D22" s="168"/>
      <c r="E22" s="169"/>
      <c r="F22" s="169"/>
      <c r="G22" s="170"/>
      <c r="H22" s="163" t="s">
        <v>64</v>
      </c>
      <c r="I22" s="171"/>
      <c r="J22" s="172"/>
      <c r="K22" s="43"/>
      <c r="L22" s="56">
        <f>IF(K22="〇",10,0)</f>
        <v>0</v>
      </c>
    </row>
    <row r="23" spans="1:12" s="7" customFormat="1" ht="37.5" customHeight="1" thickTop="1" thickBot="1">
      <c r="A23" s="122" t="s">
        <v>59</v>
      </c>
      <c r="B23" s="123"/>
      <c r="C23" s="123"/>
      <c r="D23" s="123"/>
      <c r="E23" s="123"/>
      <c r="F23" s="123"/>
      <c r="G23" s="123"/>
      <c r="H23" s="123"/>
      <c r="I23" s="123"/>
      <c r="J23" s="51"/>
      <c r="K23" s="51"/>
      <c r="L23" s="57">
        <f>SUM(L20:L22)</f>
        <v>0</v>
      </c>
    </row>
    <row r="24" spans="1:12" ht="8.25" customHeight="1"/>
    <row r="25" spans="1:12" ht="22.5" customHeight="1">
      <c r="B25" s="64" t="s">
        <v>78</v>
      </c>
    </row>
    <row r="26" spans="1:12">
      <c r="B26" s="64"/>
    </row>
  </sheetData>
  <mergeCells count="35">
    <mergeCell ref="C2:G2"/>
    <mergeCell ref="C3:L3"/>
    <mergeCell ref="J4:L4"/>
    <mergeCell ref="D12:G12"/>
    <mergeCell ref="H12:J12"/>
    <mergeCell ref="A7:L7"/>
    <mergeCell ref="L8:L10"/>
    <mergeCell ref="H10:K10"/>
    <mergeCell ref="D11:E11"/>
    <mergeCell ref="H11:K11"/>
    <mergeCell ref="A8:B10"/>
    <mergeCell ref="C8:C10"/>
    <mergeCell ref="D8:K8"/>
    <mergeCell ref="D9:G9"/>
    <mergeCell ref="H9:K9"/>
    <mergeCell ref="D10:G10"/>
    <mergeCell ref="A16:L16"/>
    <mergeCell ref="D13:F13"/>
    <mergeCell ref="D20:E20"/>
    <mergeCell ref="H20:K20"/>
    <mergeCell ref="A17:B19"/>
    <mergeCell ref="C17:C19"/>
    <mergeCell ref="D17:K17"/>
    <mergeCell ref="L17:L19"/>
    <mergeCell ref="D18:G18"/>
    <mergeCell ref="H18:K18"/>
    <mergeCell ref="D19:G19"/>
    <mergeCell ref="H19:K19"/>
    <mergeCell ref="A14:I14"/>
    <mergeCell ref="H13:J13"/>
    <mergeCell ref="D21:G21"/>
    <mergeCell ref="H21:J21"/>
    <mergeCell ref="D22:G22"/>
    <mergeCell ref="H22:J22"/>
    <mergeCell ref="A23:I23"/>
  </mergeCells>
  <phoneticPr fontId="3"/>
  <printOptions horizontalCentered="1"/>
  <pageMargins left="0.51181102362204722" right="0.51181102362204722" top="0.74803149606299213" bottom="0.74803149606299213" header="0.51181102362204722" footer="0.31496062992125984"/>
  <pageSetup paperSize="9" orientation="portrait" r:id="rId1"/>
  <headerFooter>
    <oddHeader>&amp;L【医療機器治験】&amp;R西暦2023年　　月　　日</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P20"/>
  <sheetViews>
    <sheetView view="pageBreakPreview" zoomScaleNormal="100" zoomScaleSheetLayoutView="100" workbookViewId="0">
      <selection activeCell="C2" sqref="C2:G2"/>
    </sheetView>
  </sheetViews>
  <sheetFormatPr defaultRowHeight="13"/>
  <cols>
    <col min="1" max="1" width="3.90625" style="59" customWidth="1"/>
    <col min="2" max="2" width="17.08984375" style="2" customWidth="1"/>
    <col min="3" max="3" width="2.90625" style="59" bestFit="1" customWidth="1"/>
    <col min="4" max="4" width="13.6328125" style="59" customWidth="1"/>
    <col min="5" max="5" width="2.90625" style="59" customWidth="1"/>
    <col min="6" max="6" width="2.90625" style="15" customWidth="1"/>
    <col min="7" max="7" width="13.6328125" style="59" customWidth="1"/>
    <col min="8" max="8" width="2.90625" style="59" customWidth="1"/>
    <col min="9" max="9" width="2.90625" style="15" customWidth="1"/>
    <col min="10" max="10" width="13.6328125" style="59" customWidth="1"/>
    <col min="11" max="11" width="2.90625" style="59" customWidth="1"/>
    <col min="12" max="12" width="2.90625" style="15" customWidth="1"/>
    <col min="13" max="13" width="13.6328125" style="59" customWidth="1"/>
    <col min="14" max="14" width="2.90625" style="59" customWidth="1"/>
    <col min="15" max="15" width="2.90625" style="15" customWidth="1"/>
    <col min="16" max="16" width="8.7265625" customWidth="1"/>
    <col min="17" max="17" width="1.6328125" customWidth="1"/>
  </cols>
  <sheetData>
    <row r="1" spans="1:16">
      <c r="A1" s="16" t="s">
        <v>72</v>
      </c>
      <c r="P1" s="79"/>
    </row>
    <row r="2" spans="1:16" s="76" customFormat="1" ht="21" customHeight="1">
      <c r="A2" s="98"/>
      <c r="B2" s="109" t="s">
        <v>88</v>
      </c>
      <c r="C2" s="150">
        <f>'実施症例 '!C6:G6</f>
        <v>0</v>
      </c>
      <c r="D2" s="150"/>
      <c r="E2" s="150"/>
      <c r="F2" s="150"/>
      <c r="G2" s="150"/>
      <c r="H2" s="110"/>
      <c r="I2" s="110"/>
      <c r="J2" s="110"/>
      <c r="K2" s="110"/>
      <c r="L2" s="111"/>
    </row>
    <row r="3" spans="1:16" s="76" customFormat="1" ht="39.75" customHeight="1">
      <c r="A3" s="112"/>
      <c r="B3" s="113" t="s">
        <v>2</v>
      </c>
      <c r="C3" s="151">
        <f>'実施症例 '!C7:L7</f>
        <v>0</v>
      </c>
      <c r="D3" s="151"/>
      <c r="E3" s="151"/>
      <c r="F3" s="151"/>
      <c r="G3" s="151"/>
      <c r="H3" s="151"/>
      <c r="I3" s="151"/>
      <c r="J3" s="151"/>
      <c r="K3" s="151"/>
      <c r="L3" s="151"/>
      <c r="M3" s="114"/>
      <c r="N3" s="115"/>
      <c r="O3" s="115"/>
    </row>
    <row r="4" spans="1:16" s="76" customFormat="1" ht="18" customHeight="1">
      <c r="A4" s="98"/>
      <c r="B4" s="97"/>
      <c r="C4" s="116"/>
      <c r="D4" s="116"/>
      <c r="E4" s="116"/>
      <c r="F4" s="116"/>
      <c r="G4" s="116"/>
      <c r="H4" s="116"/>
      <c r="I4" s="117" t="s">
        <v>26</v>
      </c>
      <c r="J4" s="152">
        <f>'実施症例 '!J8:L8</f>
        <v>0</v>
      </c>
      <c r="K4" s="152"/>
      <c r="L4" s="152"/>
      <c r="M4" s="118" t="s">
        <v>27</v>
      </c>
    </row>
    <row r="5" spans="1:16" ht="25.5" customHeight="1" thickBot="1">
      <c r="A5" s="48" t="s">
        <v>43</v>
      </c>
      <c r="B5" s="47" t="s">
        <v>86</v>
      </c>
      <c r="L5" s="78"/>
    </row>
    <row r="6" spans="1:16" s="7" customFormat="1" ht="27.75" customHeight="1" thickBot="1">
      <c r="A6" s="165" t="s">
        <v>65</v>
      </c>
      <c r="B6" s="166"/>
      <c r="C6" s="166"/>
      <c r="D6" s="166"/>
      <c r="E6" s="166"/>
      <c r="F6" s="166"/>
      <c r="G6" s="166"/>
      <c r="H6" s="166"/>
      <c r="I6" s="166"/>
      <c r="J6" s="166"/>
      <c r="K6" s="166"/>
      <c r="L6" s="166"/>
      <c r="M6" s="166"/>
      <c r="N6" s="166"/>
      <c r="O6" s="166"/>
      <c r="P6" s="167"/>
    </row>
    <row r="7" spans="1:16" s="7" customFormat="1" ht="28.5" customHeight="1">
      <c r="A7" s="129" t="s">
        <v>16</v>
      </c>
      <c r="B7" s="130"/>
      <c r="C7" s="133" t="s">
        <v>6</v>
      </c>
      <c r="D7" s="180" t="s">
        <v>11</v>
      </c>
      <c r="E7" s="181"/>
      <c r="F7" s="181"/>
      <c r="G7" s="181"/>
      <c r="H7" s="181"/>
      <c r="I7" s="181"/>
      <c r="J7" s="181"/>
      <c r="K7" s="181"/>
      <c r="L7" s="181"/>
      <c r="M7" s="181"/>
      <c r="N7" s="181"/>
      <c r="O7" s="182"/>
      <c r="P7" s="138" t="s">
        <v>11</v>
      </c>
    </row>
    <row r="8" spans="1:16" s="6" customFormat="1" ht="15" customHeight="1">
      <c r="A8" s="131"/>
      <c r="B8" s="132"/>
      <c r="C8" s="134"/>
      <c r="D8" s="141" t="s">
        <v>12</v>
      </c>
      <c r="E8" s="158"/>
      <c r="F8" s="142"/>
      <c r="G8" s="178" t="s">
        <v>13</v>
      </c>
      <c r="H8" s="178"/>
      <c r="I8" s="178"/>
      <c r="J8" s="178" t="s">
        <v>14</v>
      </c>
      <c r="K8" s="178"/>
      <c r="L8" s="178"/>
      <c r="M8" s="183" t="s">
        <v>15</v>
      </c>
      <c r="N8" s="183"/>
      <c r="O8" s="183"/>
      <c r="P8" s="139"/>
    </row>
    <row r="9" spans="1:16" s="6" customFormat="1" ht="25.5" customHeight="1">
      <c r="A9" s="131"/>
      <c r="B9" s="132"/>
      <c r="C9" s="134"/>
      <c r="D9" s="143" t="s">
        <v>87</v>
      </c>
      <c r="E9" s="159"/>
      <c r="F9" s="144"/>
      <c r="G9" s="179" t="s">
        <v>8</v>
      </c>
      <c r="H9" s="179"/>
      <c r="I9" s="179"/>
      <c r="J9" s="179" t="s">
        <v>9</v>
      </c>
      <c r="K9" s="179"/>
      <c r="L9" s="179"/>
      <c r="M9" s="179" t="s">
        <v>10</v>
      </c>
      <c r="N9" s="179"/>
      <c r="O9" s="179"/>
      <c r="P9" s="140"/>
    </row>
    <row r="10" spans="1:16" s="7" customFormat="1" ht="81.75" customHeight="1" thickBot="1">
      <c r="A10" s="26" t="s">
        <v>1</v>
      </c>
      <c r="B10" s="13" t="s">
        <v>66</v>
      </c>
      <c r="C10" s="58">
        <v>2</v>
      </c>
      <c r="D10" s="68" t="s">
        <v>67</v>
      </c>
      <c r="E10" s="69"/>
      <c r="F10" s="70" t="s">
        <v>46</v>
      </c>
      <c r="G10" s="68" t="s">
        <v>70</v>
      </c>
      <c r="H10" s="73"/>
      <c r="I10" s="71" t="s">
        <v>46</v>
      </c>
      <c r="J10" s="72" t="s">
        <v>71</v>
      </c>
      <c r="K10" s="73"/>
      <c r="L10" s="71" t="s">
        <v>46</v>
      </c>
      <c r="M10" s="72" t="s">
        <v>69</v>
      </c>
      <c r="N10" s="73"/>
      <c r="O10" s="71" t="s">
        <v>46</v>
      </c>
      <c r="P10" s="67">
        <f>E10*2+H10*6+K10*10+N10*16</f>
        <v>0</v>
      </c>
    </row>
    <row r="11" spans="1:16" s="7" customFormat="1" ht="37.5" customHeight="1" thickTop="1" thickBot="1">
      <c r="A11" s="122" t="s">
        <v>68</v>
      </c>
      <c r="B11" s="123"/>
      <c r="C11" s="123"/>
      <c r="D11" s="123"/>
      <c r="E11" s="123"/>
      <c r="F11" s="123"/>
      <c r="G11" s="123"/>
      <c r="H11" s="123"/>
      <c r="I11" s="123"/>
      <c r="J11" s="123"/>
      <c r="K11" s="123"/>
      <c r="L11" s="123"/>
      <c r="M11" s="123"/>
      <c r="N11" s="123"/>
      <c r="O11" s="124"/>
      <c r="P11" s="29">
        <f>P10</f>
        <v>0</v>
      </c>
    </row>
    <row r="12" spans="1:16" ht="13.5" thickBot="1"/>
    <row r="13" spans="1:16" s="7" customFormat="1" ht="27.75" customHeight="1" thickBot="1">
      <c r="A13" s="165" t="s">
        <v>79</v>
      </c>
      <c r="B13" s="166"/>
      <c r="C13" s="166"/>
      <c r="D13" s="166"/>
      <c r="E13" s="166"/>
      <c r="F13" s="166"/>
      <c r="G13" s="166"/>
      <c r="H13" s="166"/>
      <c r="I13" s="166"/>
      <c r="J13" s="166"/>
      <c r="K13" s="166"/>
      <c r="L13" s="166"/>
      <c r="M13" s="166"/>
      <c r="N13" s="166"/>
      <c r="O13" s="166"/>
      <c r="P13" s="167"/>
    </row>
    <row r="14" spans="1:16" s="7" customFormat="1" ht="28.5" customHeight="1">
      <c r="A14" s="129" t="s">
        <v>16</v>
      </c>
      <c r="B14" s="130"/>
      <c r="C14" s="133" t="s">
        <v>6</v>
      </c>
      <c r="D14" s="180" t="s">
        <v>11</v>
      </c>
      <c r="E14" s="181"/>
      <c r="F14" s="181"/>
      <c r="G14" s="181"/>
      <c r="H14" s="181"/>
      <c r="I14" s="181"/>
      <c r="J14" s="181"/>
      <c r="K14" s="181"/>
      <c r="L14" s="181"/>
      <c r="M14" s="181"/>
      <c r="N14" s="181"/>
      <c r="O14" s="182"/>
      <c r="P14" s="138" t="s">
        <v>11</v>
      </c>
    </row>
    <row r="15" spans="1:16" s="6" customFormat="1" ht="15" customHeight="1">
      <c r="A15" s="131"/>
      <c r="B15" s="132"/>
      <c r="C15" s="134"/>
      <c r="D15" s="178" t="s">
        <v>12</v>
      </c>
      <c r="E15" s="178"/>
      <c r="F15" s="178"/>
      <c r="G15" s="178" t="s">
        <v>13</v>
      </c>
      <c r="H15" s="178"/>
      <c r="I15" s="178"/>
      <c r="J15" s="178" t="s">
        <v>14</v>
      </c>
      <c r="K15" s="178"/>
      <c r="L15" s="178"/>
      <c r="M15" s="183" t="s">
        <v>15</v>
      </c>
      <c r="N15" s="183"/>
      <c r="O15" s="183"/>
      <c r="P15" s="139"/>
    </row>
    <row r="16" spans="1:16" s="6" customFormat="1" ht="25.5" customHeight="1">
      <c r="A16" s="131"/>
      <c r="B16" s="132"/>
      <c r="C16" s="134"/>
      <c r="D16" s="179" t="s">
        <v>87</v>
      </c>
      <c r="E16" s="179"/>
      <c r="F16" s="179"/>
      <c r="G16" s="179" t="s">
        <v>8</v>
      </c>
      <c r="H16" s="179"/>
      <c r="I16" s="179"/>
      <c r="J16" s="179" t="s">
        <v>9</v>
      </c>
      <c r="K16" s="179"/>
      <c r="L16" s="179"/>
      <c r="M16" s="179" t="s">
        <v>10</v>
      </c>
      <c r="N16" s="179"/>
      <c r="O16" s="179"/>
      <c r="P16" s="140"/>
    </row>
    <row r="17" spans="1:16" s="7" customFormat="1" ht="81.75" customHeight="1" thickBot="1">
      <c r="A17" s="26" t="s">
        <v>1</v>
      </c>
      <c r="B17" s="13" t="s">
        <v>66</v>
      </c>
      <c r="C17" s="58">
        <v>2</v>
      </c>
      <c r="D17" s="68" t="s">
        <v>67</v>
      </c>
      <c r="E17" s="69"/>
      <c r="F17" s="70" t="s">
        <v>46</v>
      </c>
      <c r="G17" s="68" t="s">
        <v>70</v>
      </c>
      <c r="H17" s="73"/>
      <c r="I17" s="71" t="s">
        <v>46</v>
      </c>
      <c r="J17" s="72" t="s">
        <v>71</v>
      </c>
      <c r="K17" s="73"/>
      <c r="L17" s="71" t="s">
        <v>46</v>
      </c>
      <c r="M17" s="72" t="s">
        <v>69</v>
      </c>
      <c r="N17" s="73"/>
      <c r="O17" s="71" t="s">
        <v>46</v>
      </c>
      <c r="P17" s="67">
        <f>E17*2+H17*6+K17*10+N17*16</f>
        <v>0</v>
      </c>
    </row>
    <row r="18" spans="1:16" s="7" customFormat="1" ht="37.5" customHeight="1" thickTop="1" thickBot="1">
      <c r="A18" s="122" t="s">
        <v>68</v>
      </c>
      <c r="B18" s="123"/>
      <c r="C18" s="123"/>
      <c r="D18" s="123"/>
      <c r="E18" s="123"/>
      <c r="F18" s="123"/>
      <c r="G18" s="123"/>
      <c r="H18" s="123"/>
      <c r="I18" s="123"/>
      <c r="J18" s="123"/>
      <c r="K18" s="123"/>
      <c r="L18" s="123"/>
      <c r="M18" s="123"/>
      <c r="N18" s="123"/>
      <c r="O18" s="124"/>
      <c r="P18" s="77">
        <f>P17</f>
        <v>0</v>
      </c>
    </row>
    <row r="19" spans="1:16" ht="8.25" customHeight="1"/>
    <row r="20" spans="1:16" ht="22.5" customHeight="1">
      <c r="B20" s="64" t="s">
        <v>80</v>
      </c>
    </row>
  </sheetData>
  <mergeCells count="31">
    <mergeCell ref="C2:G2"/>
    <mergeCell ref="C3:L3"/>
    <mergeCell ref="J4:L4"/>
    <mergeCell ref="A18:O18"/>
    <mergeCell ref="D7:O7"/>
    <mergeCell ref="M8:O8"/>
    <mergeCell ref="M9:O9"/>
    <mergeCell ref="A11:O11"/>
    <mergeCell ref="D14:O14"/>
    <mergeCell ref="D15:F15"/>
    <mergeCell ref="G15:I15"/>
    <mergeCell ref="J15:L15"/>
    <mergeCell ref="M15:O15"/>
    <mergeCell ref="D8:F8"/>
    <mergeCell ref="D9:F9"/>
    <mergeCell ref="G8:I8"/>
    <mergeCell ref="D16:F16"/>
    <mergeCell ref="G16:I16"/>
    <mergeCell ref="A13:P13"/>
    <mergeCell ref="A14:B16"/>
    <mergeCell ref="C14:C16"/>
    <mergeCell ref="P14:P16"/>
    <mergeCell ref="J16:L16"/>
    <mergeCell ref="M16:O16"/>
    <mergeCell ref="A6:P6"/>
    <mergeCell ref="A7:B9"/>
    <mergeCell ref="C7:C9"/>
    <mergeCell ref="P7:P9"/>
    <mergeCell ref="J8:L8"/>
    <mergeCell ref="J9:L9"/>
    <mergeCell ref="G9:I9"/>
  </mergeCells>
  <phoneticPr fontId="3"/>
  <printOptions horizontalCentered="1"/>
  <pageMargins left="0.51181102362204722" right="0.51181102362204722" top="0.74803149606299213" bottom="0.74803149606299213" header="0.51181102362204722" footer="0.31496062992125984"/>
  <pageSetup paperSize="9" scale="85" orientation="portrait" r:id="rId1"/>
  <headerFooter>
    <oddHeader>&amp;L【医療機器治験】&amp;R西暦2023年　　月　　日</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BD63-709F-429A-BC7F-EF8C7CA5D48E}">
  <sheetPr>
    <pageSetUpPr fitToPage="1"/>
  </sheetPr>
  <dimension ref="A1:C10"/>
  <sheetViews>
    <sheetView view="pageBreakPreview" zoomScaleNormal="100" zoomScaleSheetLayoutView="100" workbookViewId="0">
      <selection activeCell="O18" sqref="O18"/>
    </sheetView>
  </sheetViews>
  <sheetFormatPr defaultColWidth="9" defaultRowHeight="13"/>
  <cols>
    <col min="1" max="1" width="2.90625" style="6" bestFit="1" customWidth="1"/>
    <col min="2" max="2" width="13.36328125" style="22" customWidth="1"/>
    <col min="3" max="3" width="78.26953125" style="7" customWidth="1"/>
    <col min="4" max="16384" width="9" style="7"/>
  </cols>
  <sheetData>
    <row r="1" spans="1:3">
      <c r="C1" s="108">
        <v>2023.4</v>
      </c>
    </row>
    <row r="2" spans="1:3" s="20" customFormat="1" ht="25.5" customHeight="1">
      <c r="A2" s="19"/>
      <c r="B2" s="23" t="s">
        <v>36</v>
      </c>
    </row>
    <row r="3" spans="1:3" s="20" customFormat="1" ht="13.5" thickBot="1">
      <c r="A3" s="19"/>
      <c r="B3" s="5" t="s">
        <v>144</v>
      </c>
      <c r="C3" s="18"/>
    </row>
    <row r="4" spans="1:3" s="5" customFormat="1" ht="30" customHeight="1">
      <c r="A4" s="81" t="s">
        <v>1</v>
      </c>
      <c r="B4" s="82" t="s">
        <v>89</v>
      </c>
      <c r="C4" s="83" t="s">
        <v>44</v>
      </c>
    </row>
    <row r="5" spans="1:3" s="5" customFormat="1" ht="57.75" customHeight="1">
      <c r="A5" s="84" t="s">
        <v>124</v>
      </c>
      <c r="B5" s="21" t="s">
        <v>5</v>
      </c>
      <c r="C5" s="85" t="s">
        <v>143</v>
      </c>
    </row>
    <row r="6" spans="1:3" s="5" customFormat="1" ht="38.25" customHeight="1">
      <c r="A6" s="84" t="s">
        <v>126</v>
      </c>
      <c r="B6" s="21" t="s">
        <v>114</v>
      </c>
      <c r="C6" s="85" t="s">
        <v>117</v>
      </c>
    </row>
    <row r="7" spans="1:3" s="5" customFormat="1" ht="57.75" customHeight="1">
      <c r="A7" s="184" t="s">
        <v>38</v>
      </c>
      <c r="B7" s="186" t="s">
        <v>118</v>
      </c>
      <c r="C7" s="86" t="s">
        <v>119</v>
      </c>
    </row>
    <row r="8" spans="1:3" s="5" customFormat="1" ht="156" customHeight="1">
      <c r="A8" s="185"/>
      <c r="B8" s="187"/>
      <c r="C8" s="96" t="s">
        <v>120</v>
      </c>
    </row>
    <row r="9" spans="1:3" s="90" customFormat="1" ht="60.75" customHeight="1" thickBot="1">
      <c r="A9" s="105" t="s">
        <v>133</v>
      </c>
      <c r="B9" s="106" t="s">
        <v>121</v>
      </c>
      <c r="C9" s="107" t="s">
        <v>101</v>
      </c>
    </row>
    <row r="10" spans="1:3">
      <c r="C10" s="17"/>
    </row>
  </sheetData>
  <mergeCells count="2">
    <mergeCell ref="A7:A8"/>
    <mergeCell ref="B7:B8"/>
  </mergeCells>
  <phoneticPr fontId="3"/>
  <printOptions horizontalCentered="1"/>
  <pageMargins left="0.51181102362204722" right="0.51181102362204722" top="0.74803149606299213" bottom="0.74803149606299213" header="0.51181102362204722" footer="0.31496062992125984"/>
  <pageSetup paperSize="9" scale="99" orientation="portrait" r:id="rId1"/>
  <headerFooter>
    <oddHeader xml:space="preserve">&amp;L【医療機器治験】&amp;R
</oddHeader>
  </headerFooter>
  <rowBreaks count="1" manualBreakCount="1">
    <brk id="9"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実施症例 </vt:lpstr>
      <vt:lpstr>検査管理費</vt:lpstr>
      <vt:lpstr>放射線管理費</vt:lpstr>
      <vt:lpstr>病理管理費</vt:lpstr>
      <vt:lpstr>記入上の注意（実施）</vt:lpstr>
      <vt:lpstr>'記入上の注意（実施）'!Print_Area</vt:lpstr>
      <vt:lpstr>検査管理費!Print_Area</vt:lpstr>
      <vt:lpstr>'実施症例 '!Print_Area</vt:lpstr>
      <vt:lpstr>放射線管理費!Print_Area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kenkyu2</cp:lastModifiedBy>
  <cp:lastPrinted>2023-03-06T08:06:10Z</cp:lastPrinted>
  <dcterms:created xsi:type="dcterms:W3CDTF">2017-12-13T05:52:57Z</dcterms:created>
  <dcterms:modified xsi:type="dcterms:W3CDTF">2023-06-21T08:10:46Z</dcterms:modified>
</cp:coreProperties>
</file>